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drawings/drawing2.xml" ContentType="application/vnd.openxmlformats-officedocument.drawing+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codeName="ThisWorkbook"/>
  <mc:AlternateContent xmlns:mc="http://schemas.openxmlformats.org/markup-compatibility/2006">
    <mc:Choice Requires="x15">
      <x15ac:absPath xmlns:x15ac="http://schemas.microsoft.com/office/spreadsheetml/2010/11/ac" url="/Users/dianadegraaf/Library/Mobile Documents/com~apple~CloudDocs/Documents/Circulaire Maakindustrie /Rapporten/TNO CESI supply/"/>
    </mc:Choice>
  </mc:AlternateContent>
  <xr:revisionPtr revIDLastSave="0" documentId="8_{0492F937-72B9-5E42-8A6B-3D4A234A5B7E}" xr6:coauthVersionLast="47" xr6:coauthVersionMax="47" xr10:uidLastSave="{00000000-0000-0000-0000-000000000000}"/>
  <workbookProtection workbookAlgorithmName="SHA-512" workbookHashValue="mt1ebPMBUEYpqJI7K2cB5ngdZcbzBkdmZbfJKarlZEYEaRfC0Ez9Ccs75yAhCdvC4GTg3doEJZTS16y7iarFdA==" workbookSaltValue="lugqU3NYkuFgbY6ESRUTqw==" workbookSpinCount="100000" lockStructure="1"/>
  <bookViews>
    <workbookView xWindow="0" yWindow="500" windowWidth="23260" windowHeight="12580" xr2:uid="{AC4D2A5D-466F-49C9-A2D9-B456E03A99E2}"/>
  </bookViews>
  <sheets>
    <sheet name="Vragen" sheetId="5" r:id="rId1"/>
    <sheet name="Resultaten" sheetId="6" r:id="rId2"/>
  </sheets>
  <definedNames>
    <definedName name="Bedrijfsnaam" localSheetId="0">Vragen!$AK$201</definedName>
    <definedName name="Knop_1.1" localSheetId="0">Vragen!$AK$203</definedName>
    <definedName name="Knop_1.2" localSheetId="0">Vragen!$AK$204</definedName>
    <definedName name="Knop_1.3" localSheetId="0">Vragen!$AK$205</definedName>
    <definedName name="Knop_1.4" localSheetId="0">Vragen!$AK$206</definedName>
    <definedName name="Knop_1.5" localSheetId="0">Vragen!$AK$207</definedName>
    <definedName name="Knop_1.6" localSheetId="0">Vragen!$AK$208</definedName>
    <definedName name="Knop_1.7" localSheetId="0">Vragen!$AK$209</definedName>
    <definedName name="Knop_1.8" localSheetId="0">Vragen!$AK$210</definedName>
    <definedName name="Knop_2.1" localSheetId="0">Vragen!$AK$221</definedName>
    <definedName name="Knop_2.10" localSheetId="0">Vragen!$AK$230</definedName>
    <definedName name="Knop_2.11" localSheetId="0">Vragen!$AK$231</definedName>
    <definedName name="Knop_2.12" localSheetId="0">Vragen!$AK$232</definedName>
    <definedName name="Knop_2.13" localSheetId="0">Vragen!$AK$233</definedName>
    <definedName name="Knop_2.14" localSheetId="0">Vragen!$AK$234</definedName>
    <definedName name="Knop_2.15" localSheetId="0">Vragen!$AK$235</definedName>
    <definedName name="Knop_2.16" localSheetId="0">Vragen!$AK$236</definedName>
    <definedName name="Knop_2.17" localSheetId="0">Vragen!$AK$237</definedName>
    <definedName name="Knop_2.18" localSheetId="0">Vragen!$AK$238</definedName>
    <definedName name="Knop_2.19" localSheetId="0">Vragen!$AK$239</definedName>
    <definedName name="Knop_2.2" localSheetId="0">Vragen!$AK$222</definedName>
    <definedName name="Knop_2.20" localSheetId="0">Vragen!$AK$240</definedName>
    <definedName name="Knop_2.3" localSheetId="0">Vragen!$AK$223</definedName>
    <definedName name="Knop_2.4" localSheetId="0">Vragen!$AK$224</definedName>
    <definedName name="Knop_2.5" localSheetId="0">Vragen!$AK$225</definedName>
    <definedName name="Knop_2.6" localSheetId="0">Vragen!$AK$226</definedName>
    <definedName name="Knop_2.7" localSheetId="0">Vragen!$AK$227</definedName>
    <definedName name="Knop_2.8" localSheetId="0">Vragen!$AK$228</definedName>
    <definedName name="Knop_2.9" localSheetId="0">Vragen!$AK$229</definedName>
    <definedName name="Score_1.1" localSheetId="0">Vragen!$AM$203</definedName>
    <definedName name="Score_1.2" localSheetId="0">Vragen!$AM$204</definedName>
    <definedName name="Score_1.3" localSheetId="0">Vragen!$AM$205</definedName>
    <definedName name="Score_1.4" localSheetId="0">Vragen!$AM$206</definedName>
    <definedName name="Score_1.5" localSheetId="0">Vragen!$AM$207</definedName>
    <definedName name="Score_1.6" localSheetId="0">Vragen!$AM$208</definedName>
    <definedName name="Score_1.7" localSheetId="0">Vragen!$AM$209</definedName>
    <definedName name="Score_1.8" localSheetId="0">Vragen!$AM$210</definedName>
    <definedName name="Score_2.1" localSheetId="0">Vragen!$AM$221</definedName>
    <definedName name="Score_2.10" localSheetId="0">Vragen!$AM$230</definedName>
    <definedName name="Score_2.11" localSheetId="0">Vragen!$AM$231</definedName>
    <definedName name="Score_2.12" localSheetId="0">Vragen!$AM$232</definedName>
    <definedName name="Score_2.13" localSheetId="0">Vragen!$AM$233</definedName>
    <definedName name="Score_2.14" localSheetId="0">Vragen!$AM$234</definedName>
    <definedName name="Score_2.15" localSheetId="0">Vragen!$AM$235</definedName>
    <definedName name="Score_2.16" localSheetId="0">Vragen!$AM$236</definedName>
    <definedName name="Score_2.17" localSheetId="0">Vragen!$AM$237</definedName>
    <definedName name="Score_2.18" localSheetId="0">Vragen!$AM$238</definedName>
    <definedName name="Score_2.19" localSheetId="0">Vragen!$AM$239</definedName>
    <definedName name="Score_2.2" localSheetId="0">Vragen!$AM$222</definedName>
    <definedName name="Score_2.20" localSheetId="0">Vragen!$AM$240</definedName>
    <definedName name="Score_2.3" localSheetId="0">Vragen!$AM$223</definedName>
    <definedName name="Score_2.4" localSheetId="0">Vragen!$AM$224</definedName>
    <definedName name="Score_2.5" localSheetId="0">Vragen!$AM$225</definedName>
    <definedName name="Score_2.6" localSheetId="0">Vragen!$AM$226</definedName>
    <definedName name="Score_2.7" localSheetId="0">Vragen!$AM$227</definedName>
    <definedName name="Score_2.8" localSheetId="0">Vragen!$AM$228</definedName>
    <definedName name="Score_2.9" localSheetId="0">Vragen!$AM$229</definedName>
    <definedName name="Z_40F737AA_CF0D_4B86_9175_38113F436AB9_.wvu.Cols" localSheetId="1" hidden="1">Resultaten!$G:$G</definedName>
    <definedName name="Z_40F737AA_CF0D_4B86_9175_38113F436AB9_.wvu.Cols" localSheetId="0" hidden="1">Vragen!$J:$J,Vragen!$M:$M,Vragen!$AJ:$AM</definedName>
  </definedNames>
  <calcPr calcId="191029"/>
  <customWorkbookViews>
    <customWorkbookView name="TOOL CESI" guid="{40F737AA-CF0D-4B86-9175-38113F436AB9}" maximized="1" xWindow="-9" yWindow="-9" windowWidth="1938" windowHeight="1048" activeSheetId="6" showFormulaBar="0"/>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7" i="6" l="1"/>
  <c r="G78" i="5"/>
  <c r="AK201" i="5"/>
  <c r="AK203" i="5"/>
  <c r="AM203" i="5" s="1"/>
  <c r="E1" i="6"/>
  <c r="E18" i="6"/>
  <c r="AM131" i="5"/>
  <c r="AM186" i="5"/>
  <c r="AM240" i="5" s="1"/>
  <c r="AM180" i="5"/>
  <c r="AM239" i="5" s="1"/>
  <c r="AM175" i="5"/>
  <c r="AM170" i="5"/>
  <c r="AM165" i="5"/>
  <c r="AM160" i="5"/>
  <c r="AM154" i="5"/>
  <c r="AM146" i="5"/>
  <c r="AM141" i="5"/>
  <c r="AM136" i="5"/>
  <c r="AM126" i="5"/>
  <c r="AM121" i="5"/>
  <c r="AM116" i="5"/>
  <c r="AM107" i="5"/>
  <c r="AM101" i="5"/>
  <c r="AM93" i="5"/>
  <c r="AM87" i="5"/>
  <c r="AM82" i="5"/>
  <c r="AM75" i="5"/>
  <c r="AM61" i="5"/>
  <c r="AM55" i="5"/>
  <c r="AM50" i="5"/>
  <c r="AM43" i="5"/>
  <c r="AM37" i="5"/>
  <c r="AM30" i="5"/>
  <c r="AM23" i="5"/>
  <c r="E30" i="6"/>
  <c r="AK240" i="5"/>
  <c r="AK239" i="5"/>
  <c r="AK238" i="5"/>
  <c r="AK237" i="5"/>
  <c r="AK236" i="5"/>
  <c r="AK235" i="5"/>
  <c r="AK234" i="5"/>
  <c r="AK233" i="5"/>
  <c r="AK232" i="5"/>
  <c r="AK231" i="5"/>
  <c r="AK230" i="5"/>
  <c r="AK229" i="5"/>
  <c r="AK228" i="5"/>
  <c r="AK227" i="5"/>
  <c r="AK226" i="5"/>
  <c r="AK225" i="5"/>
  <c r="AK224" i="5"/>
  <c r="AK223" i="5"/>
  <c r="AK222" i="5"/>
  <c r="AK221" i="5"/>
  <c r="AK210" i="5"/>
  <c r="AK209" i="5"/>
  <c r="AK208" i="5"/>
  <c r="AK207" i="5"/>
  <c r="AK206" i="5"/>
  <c r="AK205" i="5"/>
  <c r="AK204" i="5"/>
  <c r="AK241" i="5" l="1" a="1"/>
  <c r="AK241" i="5" s="1"/>
  <c r="AK211" i="5" a="1"/>
  <c r="AK211" i="5" s="1"/>
  <c r="AM238" i="5"/>
  <c r="AM237" i="5"/>
  <c r="AM236" i="5"/>
  <c r="AM235" i="5"/>
  <c r="AM234" i="5"/>
  <c r="AM233" i="5"/>
  <c r="AM232" i="5"/>
  <c r="AM231" i="5"/>
  <c r="AM230" i="5"/>
  <c r="AM229" i="5"/>
  <c r="AM228" i="5"/>
  <c r="AM227" i="5"/>
  <c r="AM226" i="5"/>
  <c r="AM225" i="5"/>
  <c r="AM224" i="5"/>
  <c r="AM223" i="5"/>
  <c r="AM222" i="5"/>
  <c r="AM221" i="5"/>
  <c r="AM210" i="5"/>
  <c r="AM209" i="5"/>
  <c r="AM208" i="5"/>
  <c r="AM207" i="5"/>
  <c r="AM206" i="5"/>
  <c r="AM205" i="5"/>
  <c r="AM204" i="5"/>
  <c r="AM211" i="5" l="1"/>
  <c r="AM212" i="5" s="1"/>
  <c r="AM241" i="5"/>
  <c r="AM242" i="5" s="1"/>
  <c r="AK254" i="5" l="1"/>
  <c r="AK253" i="5"/>
  <c r="AK252" i="5"/>
  <c r="AK251" i="5"/>
  <c r="AK213" i="5"/>
  <c r="AK271" i="5"/>
  <c r="AK263" i="5"/>
  <c r="AK270" i="5"/>
  <c r="AK269" i="5"/>
  <c r="AK268" i="5"/>
  <c r="AK267" i="5"/>
  <c r="AK266" i="5"/>
  <c r="AK265" i="5"/>
  <c r="AK264" i="5"/>
  <c r="AK248" i="5"/>
  <c r="AK247" i="5"/>
  <c r="AK246" i="5"/>
  <c r="AK244" i="5"/>
  <c r="AK245" i="5"/>
  <c r="AK216" i="5"/>
  <c r="AK217" i="5"/>
  <c r="AK215" i="5"/>
  <c r="AK214" i="5"/>
  <c r="E43" i="6"/>
  <c r="E17" i="6"/>
  <c r="E29" i="6"/>
  <c r="F43" i="6"/>
  <c r="E36" i="6" l="1"/>
  <c r="E12" i="6"/>
  <c r="E24" i="6"/>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<sst xmlns="http://schemas.openxmlformats.org/spreadsheetml/2006/main" count="525" uniqueCount="215">
  <si>
    <r>
      <t xml:space="preserve">HOE WORDEN WIJ MEER </t>
    </r>
    <r>
      <rPr>
        <sz val="18"/>
        <color theme="0"/>
        <rFont val="Franklin Gothic Demi"/>
        <family val="2"/>
      </rPr>
      <t>CIRCULAIR</t>
    </r>
    <r>
      <rPr>
        <sz val="18"/>
        <rFont val="Franklin Gothic Demi"/>
        <family val="2"/>
      </rPr>
      <t>?</t>
    </r>
  </si>
  <si>
    <t>DE ROL IN DE WAARDEKETEN</t>
  </si>
  <si>
    <t>Tier-1</t>
  </si>
  <si>
    <t>Tier-2</t>
  </si>
  <si>
    <t>Tier-3</t>
  </si>
  <si>
    <t>Vraag 2</t>
  </si>
  <si>
    <t>2. Directe of indirecte relatie met de OEM?</t>
  </si>
  <si>
    <t>'Notitie'</t>
  </si>
  <si>
    <t>Vraag 3</t>
  </si>
  <si>
    <t>Directie</t>
  </si>
  <si>
    <t>Inkoop</t>
  </si>
  <si>
    <t>Productie</t>
  </si>
  <si>
    <t>Vraag 5</t>
  </si>
  <si>
    <t>Vraag 4</t>
  </si>
  <si>
    <t>&lt;5</t>
  </si>
  <si>
    <t>50-500</t>
  </si>
  <si>
    <t>&gt;500</t>
  </si>
  <si>
    <t>5. Wat is de aard van de gesprekspartners bij de (belangrijkste) klanten?</t>
  </si>
  <si>
    <t>DE RELATIE MET DE KLANTEN</t>
  </si>
  <si>
    <t>Tier 2</t>
  </si>
  <si>
    <t>Tier 1</t>
  </si>
  <si>
    <t>Resultaat</t>
  </si>
  <si>
    <t>R&amp;D</t>
  </si>
  <si>
    <t>Knop nummer</t>
  </si>
  <si>
    <t>Uitleg</t>
  </si>
  <si>
    <t>Score</t>
  </si>
  <si>
    <t>Vraag 6</t>
  </si>
  <si>
    <t>Ja</t>
  </si>
  <si>
    <t>Nee</t>
  </si>
  <si>
    <t>Leverancier</t>
  </si>
  <si>
    <t>Preferred supplier</t>
  </si>
  <si>
    <t>Partner</t>
  </si>
  <si>
    <t>Vraag 7</t>
  </si>
  <si>
    <t xml:space="preserve">   Leverancier</t>
  </si>
  <si>
    <t>Veel</t>
  </si>
  <si>
    <t>Weinig</t>
  </si>
  <si>
    <t>Geen</t>
  </si>
  <si>
    <t>Vraag 8</t>
  </si>
  <si>
    <t>8. Hoeveel soortgelijke aanbieders zijn er?</t>
  </si>
  <si>
    <t>INSCHATTING CIRCULAIRE POTENTIE</t>
  </si>
  <si>
    <t>Selecteer de meest toepasselijke rol.</t>
  </si>
  <si>
    <t>Selecteer de meest toepasselijke categorie.</t>
  </si>
  <si>
    <t>Selecteer het aantal klanten.</t>
  </si>
  <si>
    <t>Vraag 1</t>
  </si>
  <si>
    <t>4. Hebben klanten al gevraagd de milieubelasting of bijdrage aan duurzaamheid inzichtelijk te maken?</t>
  </si>
  <si>
    <t>5. Typering van de klant van de klant</t>
  </si>
  <si>
    <t>6. Aard van de producten voor de klant</t>
  </si>
  <si>
    <t>B2G</t>
  </si>
  <si>
    <t>B2C</t>
  </si>
  <si>
    <t>B2B</t>
  </si>
  <si>
    <t>Seriematige productie</t>
  </si>
  <si>
    <t>Enkelstuks productie</t>
  </si>
  <si>
    <t>Enkelstuks</t>
  </si>
  <si>
    <t>Selecteer het meest toepasselijke type.</t>
  </si>
  <si>
    <t>MOTIVATIE</t>
  </si>
  <si>
    <t>AARD VAN DE KLANT</t>
  </si>
  <si>
    <t>RELEVANTIE VAN PRODUCT/PROCES</t>
  </si>
  <si>
    <t>8. Total cost ownership (TCO)</t>
  </si>
  <si>
    <t>9. Functionaliteit</t>
  </si>
  <si>
    <t>10. Levensduur</t>
  </si>
  <si>
    <t>11. Betrouwbaarheid</t>
  </si>
  <si>
    <t>12. Milieu-impact</t>
  </si>
  <si>
    <t>13. Gewicht of volume</t>
  </si>
  <si>
    <t>DUURZAAMHEID BIJ DE KLANT</t>
  </si>
  <si>
    <t>Vraag 9</t>
  </si>
  <si>
    <t>Vraag 10</t>
  </si>
  <si>
    <t>Vraag 11</t>
  </si>
  <si>
    <t>Vraag 12</t>
  </si>
  <si>
    <t>Vraag 13</t>
  </si>
  <si>
    <t>Vraag 14</t>
  </si>
  <si>
    <t>Vraag 15</t>
  </si>
  <si>
    <t>Vraag 16</t>
  </si>
  <si>
    <t>Vraag 17</t>
  </si>
  <si>
    <t>Vraag 18</t>
  </si>
  <si>
    <t>Vraag 19</t>
  </si>
  <si>
    <t>Vraag 20</t>
  </si>
  <si>
    <t>1.1</t>
  </si>
  <si>
    <t>1.2</t>
  </si>
  <si>
    <t>1.3</t>
  </si>
  <si>
    <t>1.4</t>
  </si>
  <si>
    <t>1.5</t>
  </si>
  <si>
    <t>1.6</t>
  </si>
  <si>
    <t>1.7</t>
  </si>
  <si>
    <t>1.8</t>
  </si>
  <si>
    <t>2.1</t>
  </si>
  <si>
    <t>2.2</t>
  </si>
  <si>
    <t>2.3</t>
  </si>
  <si>
    <t>2.4</t>
  </si>
  <si>
    <t>2.5</t>
  </si>
  <si>
    <t>2.6</t>
  </si>
  <si>
    <t>2.7</t>
  </si>
  <si>
    <t>2.8</t>
  </si>
  <si>
    <t>2.9</t>
  </si>
  <si>
    <t>2.10</t>
  </si>
  <si>
    <t>2.11</t>
  </si>
  <si>
    <t>2.12</t>
  </si>
  <si>
    <t>2.13</t>
  </si>
  <si>
    <t>2.14</t>
  </si>
  <si>
    <t>2.15</t>
  </si>
  <si>
    <t>2.16</t>
  </si>
  <si>
    <t>2.17</t>
  </si>
  <si>
    <t>2.18</t>
  </si>
  <si>
    <t>2.19</t>
  </si>
  <si>
    <t>2.20</t>
  </si>
  <si>
    <t>Knopnummer</t>
  </si>
  <si>
    <t>Percentage</t>
  </si>
  <si>
    <t>Totaal score</t>
  </si>
  <si>
    <r>
      <t xml:space="preserve">EN NU? </t>
    </r>
    <r>
      <rPr>
        <sz val="18"/>
        <color theme="0"/>
        <rFont val="Franklin Gothic Demi"/>
        <family val="2"/>
      </rPr>
      <t>DE RESULTATEN</t>
    </r>
  </si>
  <si>
    <t>INSCHATTING RELATIE MET DE KLANT / OEM</t>
  </si>
  <si>
    <t>Potentie voor circulaire kansen met toeleverencier</t>
  </si>
  <si>
    <t>Reminder: activesheet.groupboxes.visible = true</t>
  </si>
  <si>
    <t>Totaal overzicht</t>
  </si>
  <si>
    <t>Tier-1-suppliers hebben natuurlijk geen garantie op invloed op keuzes die de duurzaamheid van eindproducten beïnvloeden. Als de relatie tier-2 is, neemt de kans op invloed wel snel af.</t>
  </si>
  <si>
    <t>Hoe groter het aantal klanten, hoe kleiner de kans dat een gesprek op strategisch niveau plaatsvindt. Bijvoorbeeld gesprekken met de directie over lange termijn vragen.</t>
  </si>
  <si>
    <t>Hoe groter het aantal klanten waarvan je afhankelijk bent, hoe kleiner de kans dat een gesprek op strategisch niveau plaatsvindt.</t>
  </si>
  <si>
    <t>Gesprekken op strategisch niveau kunnen aanleiding geven om over de waarde van duurzaamheid te spreken en/of voortijdig invloed te hebben op ontwerp-keuzes. Als het gesprek tot dusverre alleen met inkoop of productie plaatsvindt zal duurzaamheid geen voornaam onderwerp van gesprek zijn.</t>
  </si>
  <si>
    <t>De kans op een rol bij waardecreatie op basis van circulariteit is groter als er een intensieve relatie bestaat die gebaseerd is op unieke competenties. Voor leveranciers is de rol klein, terwijl die voor partners juist groot is.</t>
  </si>
  <si>
    <t xml:space="preserve">Als het gesprek van de OEM zelf komt, is dit vanzelfsprekend een thema om verder uit te werken. Als klanten er niet zelf mee komen, is een eigen visie over de rol en dus de waarde van duurzaamheid in de klantrelatie een randvoorwaarde. </t>
  </si>
  <si>
    <t>Tal van ‘circulaire’ activiteiten (refurbishment, onderhoud) zijn gebaat bij seriematige productie.</t>
  </si>
  <si>
    <t>Voor elk van deze activiteiten geldt dat ze mogelijk invloed kunnen (gaan) hebben op de klantrelatie: zo kunnen toeleveranciers een rol spelen bij reparaties, beschikbaarheid van reserve-onderdelen, revisie van apparatuur, reparaties (binnen of buiten garantie), etc. Het is dus belangrijk om op de hoogte te zijn van deze (al bestaande of geplande) activiteiten bij klanten.</t>
  </si>
  <si>
    <t>De ‘circulaire potentie’ van producten kan ingeschat worden op basis van de ‘vingerafdruk’ van deze producten. Het kan overwogen te worden zelf een inschatting te maken van dat circulaire potentieel van de klantproducten als uit de bestaande contacten niet onmiddellijk duidelijk is welke ‘circulaire’ activiteiten nu al ondernomen worden.</t>
  </si>
  <si>
    <t>XX</t>
  </si>
  <si>
    <r>
      <t xml:space="preserve">Selecteer het meest toepasselijke type; </t>
    </r>
    <r>
      <rPr>
        <i/>
        <sz val="10"/>
        <color theme="1"/>
        <rFont val="Franklin Gothic Book"/>
        <family val="2"/>
      </rPr>
      <t>business to business</t>
    </r>
    <r>
      <rPr>
        <sz val="10"/>
        <color theme="1"/>
        <rFont val="Franklin Gothic Book"/>
        <family val="2"/>
      </rPr>
      <t xml:space="preserve">, </t>
    </r>
    <r>
      <rPr>
        <i/>
        <sz val="10"/>
        <color theme="1"/>
        <rFont val="Franklin Gothic Book"/>
        <family val="2"/>
      </rPr>
      <t>business to government</t>
    </r>
    <r>
      <rPr>
        <sz val="10"/>
        <color theme="1"/>
        <rFont val="Franklin Gothic Book"/>
        <family val="2"/>
      </rPr>
      <t xml:space="preserve"> of </t>
    </r>
    <r>
      <rPr>
        <i/>
        <sz val="10"/>
        <color theme="1"/>
        <rFont val="Franklin Gothic Book"/>
        <family val="2"/>
      </rPr>
      <t>business to consumer</t>
    </r>
    <r>
      <rPr>
        <sz val="10"/>
        <color theme="1"/>
        <rFont val="Franklin Gothic Book"/>
        <family val="2"/>
      </rPr>
      <t>.</t>
    </r>
  </si>
  <si>
    <t>AANBEVELINGEN</t>
  </si>
  <si>
    <t>Bedrijfsnaam</t>
  </si>
  <si>
    <t>Indicatie intensiteit van de relatie</t>
  </si>
  <si>
    <t>&gt;20%</t>
  </si>
  <si>
    <t>20-40%</t>
  </si>
  <si>
    <t>40-60%</t>
  </si>
  <si>
    <t>60-80%</t>
  </si>
  <si>
    <t>80-100%</t>
  </si>
  <si>
    <t>LO</t>
  </si>
  <si>
    <t>LM</t>
  </si>
  <si>
    <t>LH</t>
  </si>
  <si>
    <t>MO</t>
  </si>
  <si>
    <t>MM</t>
  </si>
  <si>
    <t>MH</t>
  </si>
  <si>
    <t>RO</t>
  </si>
  <si>
    <t>RM</t>
  </si>
  <si>
    <t>RH</t>
  </si>
  <si>
    <t>5 - 30</t>
  </si>
  <si>
    <t>2 - 5</t>
  </si>
  <si>
    <t>&gt;30</t>
  </si>
  <si>
    <t>1. Wat is de aard van het product of proces?</t>
  </si>
  <si>
    <t>Het draait hierbij om aanbieders met vergelijkbare product of proces aard. Selecteer de meest toepasselijke categorie.</t>
  </si>
  <si>
    <t>De kans op een rol bij waardecreatie op basis van circulariteit is groter als er een intensieve relatie bestaat die gebaseerd is op unieke competenties. Wanneer er veel soortgelijke aanbieders zijn, is de kans op betrokkenheid kleiner.</t>
  </si>
  <si>
    <t>Selecteer de meest toepasselijke categorie voor de bijdrage in financiële waarde.</t>
  </si>
  <si>
    <t>ONTWIKKELD DOOR</t>
  </si>
  <si>
    <t>Bent u na het invullen van deze vragenlijst nieuwsgierig geworden naar vervolgstappen die u kunt nemen, dan kunt u contact opnemen met uw contactpersonen bij Koninklijke Metaalunie of FME. Zij zullen verder met u in gesprek gaan of de juiste partijen bij elkaar zoeken om uw circulaire propositie verder te ontwikkelen.</t>
  </si>
  <si>
    <t>TOT SLOT…</t>
  </si>
  <si>
    <t>Beschrijving van de aard van product of proces helpt bij het groeperen van typen toeleveranciers en dus bij het verkrijgen van bedrijfstak brede inzichten om tot verdere activiteiten over te kunnen gaan.</t>
  </si>
  <si>
    <t>Tier-1-suppliers hebben direct contact met de OEM, alhoewel dat natuurlijk geen garantie is op invloed op keuzes die de duurzaamheid van eindproducten beïnvloeden. Als de relatie tier-2 of hoger is, neemt de kans op invloed wel snel af.</t>
  </si>
  <si>
    <t>5 - 50</t>
  </si>
  <si>
    <t>50 - 500</t>
  </si>
  <si>
    <t>Om de mogelijkheden voor de circulaire waardecreatie te onderzoeken is ook de circulaire potentie van belang; lenen de bedrijfsactiviteiten zich voor circulaire initiatieven? Door middel van de onderstaande vragen kijken we naar deze kansen. Daarbij speelt ook een rol of en in welke mate de producten van u als toeleverancier significante invloed hebben op essentiële karakteristieken van de prestatie van het product van de OEM.</t>
  </si>
  <si>
    <t>Een zoektocht naar de mogelijke rol van toeleverancier begint vanzelfsprekend bij de eigen motivatie om dit onderwerp intern onder de aandacht te brengen.
(NB: als hier ‘nee’ op wordt geantwoord, stopt de rest van de zoektocht).</t>
  </si>
  <si>
    <t>Een eigen beleid is een goede voedingsbodem voor een gesprek met klanten (OEMs). Ook omdat een bedrijf zich dan bewuster is van de mogelijke bijdrage. Ook zonder zo’n geformuleerd beleid kan een gesprek met OEM zin hebben, maar dat is dan verkennend van karakter.</t>
  </si>
  <si>
    <t>3. Hoeveel klanten bedient u?</t>
  </si>
  <si>
    <t>4. Met hoeveel klanten behaalt u meer dan 80% van uw omzet?</t>
  </si>
  <si>
    <t>6. Bent u op de hoogte van de voornaamste innovatie-richting van uw belangrijkste klanten?</t>
  </si>
  <si>
    <t>7. Hoe beschrijf u uw eigen rol?</t>
  </si>
  <si>
    <t>2. Bent u al bezig met het formuleren van beleid rond duurzaamheid?</t>
  </si>
  <si>
    <t>3. Hebben uw (belangrijkste) klanten met u gesproken over duurzaamheid en circulariteit?</t>
  </si>
  <si>
    <t>Een vraag van de klant naar die bijdrage aan duurzaamheid is een uitstekende gelegenheid om de mogelijke rol gezamenlijk te onderzoeken of uit te werken.</t>
  </si>
  <si>
    <t>In B2B context hangt de rol van duurzaamheid sterk af van de insteek van de OEM. Bij B2G (RWS als voorbeeld) neemt duurzaamheid een steeds voornamere plaats in bij aanbestedingen. Consumenten (B2C) zijn in toenemende mate gevoelig voor duurzaamheid, maar nog niet (massaal) bereid hier extra voor te betalen.</t>
  </si>
  <si>
    <t>Hoe groter de impact is van het product of proces van de toeleverancier op deze aspecten, hoe groter de kans is dat de toeleverancier betrokken kan worden bij ontwerpprocessen, die duurzaamheid en circulariteit beïnvloeden.</t>
  </si>
  <si>
    <t xml:space="preserve">Als het gesprek van de OEM zelf komt, is dit vanzelfsprekend een thema om verder uit te werken. Als klanten er niet zelf mee komen, is een eigen visie over de rol van u als toeleverancier een randvoorwaarde. </t>
  </si>
  <si>
    <t>5-50</t>
  </si>
  <si>
    <t>2-5</t>
  </si>
  <si>
    <t>5-30</t>
  </si>
  <si>
    <t xml:space="preserve">
De grootste kans om tot een gezamenlijke discussie te komen omtrent circulaire waardecreatie ontstaat as de relatie met uw klant (de 'Original Equipment Manufacturer' (OEM)) intensief is en de aard van de producten van zowel de toeleverancier als OEM zich leent voor meer circulaire activiteiten. In dit deel onderzoeken we de intensiteit en kwaliteit van de relatie met de klant /OEM. 
Deze is op zichzelf geen aanleiding voor gesprekken rond circulaire waarde creatie: immers, de aard van de producten hoeft zich daar niet per se voor te lenen. Maar het laat het wel zien of de relatie zich leent om gesprekken te voeren van strategische aard, bijvoorbeeld over circulaire waardecreatie.</t>
  </si>
  <si>
    <t xml:space="preserve">
Duurzaamheid en circulariteit worden steeds belangrijkere thema’s in uw bedrijfsvoering: omdat de klanten er steeds meer om gaan vragen, maar ook omdat vergunningverleners, uw eigen personeel of nieuw te werven personeel wil weten wat u daaraan bijdraagt.
Duurzaamheid begint bij acties in uw eigen bedrijf: uw energiebesparing, uw efficiënte inzet van materialen en onderhoud van apparatuur, en de wijze waarop u omgaat met afvalmaterialen van uw productieproces. Daar gaat deze vragenlijst NIET op in.
Waar gaat deze vragenlijst dan WEL op in? Op de waardecreatie die een innige samenwerking met uw klanten (zoals OEMs) biedt om bij te  dragen aan duurzaamheid en circulariteit. Maar de vraag is vaak hoe dat gesprek aan te pakken en om vantevoren in te kunnen schatten of een dergelijk gesprek zinvol zou kunnen bijdragen aan uw bedrijf. Om een inschatting te kunnen maken van uw positie en van het belang om met uw  klanten de waarde van circulariteit te verkennen, hebben we deze vragenlijst ontwikkeld.</t>
  </si>
  <si>
    <t xml:space="preserve">Op deze pagina vindt u de resultaten op basis van de gegeven antwoorden. Hieronder zal u eerst duiding vinden van uw resultaten voor beide aspecten van belang; de inschatting van de relatie en de circulaire potentie. Tot slot zullen deze aspecten in context worden gezet met bijbehorende aanbevelingen voor een volgende stap naar circulaire waardecreatie.
</t>
  </si>
  <si>
    <t>In de afbeelding hieronder is uw classificering wat betreft de intensiteit van de relatie met de klant of OEM weergegeven. Hoe hoger de score, hoe intensiever de relatie met de klant. In hete ‘ideale’ geval heeft de toeleverancier een directere relatie met de OEM (bv. tier 1), is het aantal klanten gering (bv &lt;10) en worden gesprekken op een strategischer niveau gevoerd. Bij een lagere score is de relatie minder intens. De kans op wederzijdse beïnvloeding voor circulaire waardecreatie is hierdoor kleiner.</t>
  </si>
  <si>
    <t xml:space="preserve">De score voor de inschatting van de circulaire potentie kunt u hieronder vinden. Een hogere score geeft aan dat de (belangrijkste) klanten al zelf bezig zijn met duurzaamheid, de producten zich lenen voor circulaire initiatieven, de bijdrage van uw product aan het product voor de OEM hoog is en/of de klant nu al bezig is met één of meer circulaire activiteiten. Bij weinig circulaire potentie hebben de activiteiten van de toeleverancier geen significante invloed op de karakteristieken van de prestatie van producten omtrent circulariteit of leent het product zich minder voor circulaire potentie.
</t>
  </si>
  <si>
    <t>Op basis van de vragenlijst, lijkt er op dit moment weinig circulaire potentie voor uw producten of die van de OEM. De bijdrage van de producten aan de prestatie wat betreft circulariteit is erg klein en de circulaire activiteiten van de OEM zijn beperkt.</t>
  </si>
  <si>
    <t>Op basis van de vragenlijst, lijkt er op dit moment beperkte circulaire potentie voor uw producten of die van de OEM. De bijdrage van de producten aan de prestatie wat betreft circulariteit is klein en/of de circulaire activiteiten van de OEM zijn beperkt.</t>
  </si>
  <si>
    <t xml:space="preserve">Op basis van de vragenlijst, lijkt er op dit moment een zekere circulaire potentie voor uw producten of die van de OEM. Uw activiteiten hebben een zekere bijdrage aan de prestatie wat betreft circulariteit en/of er zijn circulaire activiteiten bij de OEM waar u uw bijdrage aan kan leveren. 
</t>
  </si>
  <si>
    <t xml:space="preserve">Op basis van de vragenlijst, lijkt er op dit moment een grote circulaire potentie voor uw producten of die van de OEM. Uw activiteiten hebben een grote bijdrage aan de prestatie wat betreft circulariteit en er zijn vele circulaire activiteiten bij de OEM waar u uw bijdrage aan kan leveren. </t>
  </si>
  <si>
    <t xml:space="preserve">Op basis van de vragenlijst, lijkt er op dit moment circulaire potentie voor uw producten of die van de OEM. Uw activiteiten hebben een bijdrage aan de prestatie wat betreft circulariteit en er zijn circulaire activiteiten bij de OEM waar u uw bijdrage aan kan leveren. 
</t>
  </si>
  <si>
    <t>Je postitie in de matrix hieronder toont dat er zowel verbetering kan zijn in de richting van de relatie met de klanten en de circulaire potentie.
Ten eerste, betekend dat het van belang is om te gaan kijken naar jou rol in de waardeketen en hoe jij die dient te vervullen. Hoe kan ik samen met mijn keten bijdrage aan een circulaire economie? En met welke klanten zou ik dat kunnen doen? Om dit te kunnen bepalen zijn gesprekken met klanten op strategisch niveau van groot belang. Zo kan jij erachter komen in welke relaties het van belang is te investeren.
Daarnaast, geven je antwoorden aan dat er ruimte is om bij te dragen binnen jouw keten aan de circulaire waardecreatie. Hierbij is het van belang eerst zelf een strategie op te zetten die je kan gebruiken voor het formuleren van circulaire activiteiten.</t>
  </si>
  <si>
    <t>Tier ≥ 3</t>
  </si>
  <si>
    <t>Geen score</t>
  </si>
  <si>
    <t>14. Lenen de producten van de klant zich in principe voor circulaire activiteiten?</t>
  </si>
  <si>
    <t>Houden uw voornaamste klanten zich bezig met:
15. Onderhoudsactiviteiten van installed base</t>
  </si>
  <si>
    <t>16. Refurbishment / revisie</t>
  </si>
  <si>
    <t>17. 2de handsmarkt</t>
  </si>
  <si>
    <t>18. Ontwikkeling as-a-service concepten</t>
  </si>
  <si>
    <t>19. Duurzaam materialen gebruik</t>
  </si>
  <si>
    <t>20. Bent u als toeleverancier al betrokken bij deze activiteiten?</t>
  </si>
  <si>
    <t>Uw classificatie laat zien dat u relatie met de klant/OEM niet intensief is. U hebt een groot aantal klanten of/en u bent relatief uitwisselbaar met alternatieve aanbieders. Hierdoor vind het contact op een minder strategisch niveau plaats en is het lastig om de discussie aan te gaan met ketenpartners over grotere thema's zoals circulaire waardecreatie.</t>
  </si>
  <si>
    <t xml:space="preserve">Uw classificatie laat zien dat u relatie met de klant/OEM niet erg intensief is. U hebt een groot aantal klanten of/en u bent relatief uitwisselbaar met alternatieve aanbieders. Hierdoor vind het contact op een minder strategisch niveau plaats en is het lastiger om de discussie aan te gaan met ketenpartnersover grotere thema's zoals circulaire waardecreatie.
</t>
  </si>
  <si>
    <t>Uw classificatie laat zien dat u relatie met de klant/OEM tot op zekere hoogte intensief. Uw klanten kring is niet heel groot of/en u bent een vaste waarde binnen de keten. Hierdoor ontstaat de mogelijkheid om gesprekken al op strategisch niveau plaats te laten vinden omtrent grotere thema's zoals circulaire waardecreatie.</t>
  </si>
  <si>
    <t>Uw classificatie laat zien dat u relatie met de klant/OEM intensief is. Uw klanten kring is niet heel groot of/en u bent een vaste waarde binnen de keten. Hierdoor ontstaat de mogelijkheid om gesprekken al op strategisch niveau plaats te laten vinden omtrent grotere thema's zoals circulaire waardecreatie.</t>
  </si>
  <si>
    <t>Uw classificatie laat zien dat u relatie met de klant/OEM erg intensief is. Uw klanten kring is niet heel groot en u bent een vaste waarde binnen de keten. Hierdoor ontstaat de mogelijkheid om gesprekken al op strategisch niveau plaats te laten vinden omtrent grotere thema's zoals circulaire waardecreatie.</t>
  </si>
  <si>
    <t>De vragenlijst laat zien dat er een hoge circulaire potentie doordat uw product/process zich hier voor zou kunnen lenen. Daarnaast kan er worden geconstateerd dat u wel degelijk een invloed op de circulaire prestatie. Echter is de kans om dit te beinvloeden nog erg klein door de beperkte intensiteit van relatie met de klanten.
De volgende stapen die u zou kunnen nemen om de circulaire potentie te benutten zijn:
- Nagaan hoe u samen met de keten kan bijdrage aan een circulaire economie. Daarbij is de vraag belangrijk; met welke klanten zou ik dat process willen en kunnen gaan starten? Om dit te kunnen bepalen zijn gesprekken met klanten op strategisch niveau van groot belang. Zo kunt u erachter komen in welke relaties het van belang is om in te investeren.
- Daarnaast is het relevant om tijdens het process van de klant relatie intensivering de toepassing van de verschillende circulaire activiteiten te bespreken. De activiteiten zoals beschreven in vraag 15 t/m 19 kunnen hiervoor een leidraad voor de verkenning vormen.</t>
  </si>
  <si>
    <t>De positie in de matrix toont een lage circulaire potentie voor uw producten/processen en de intensiteit van de relatie met de klant beperkt is.
Op basis hiervan zijn er een aantal aspecten die u zou kunnen nagaan om circulaire waardecreatie te stimuleren:
- Wat is de oorzaak van de beperkte circulaire potentie? Lenen de producten zich er niet voor? Vinden er op dit moment nog weinig circulaire gerelateerde activiteiten plaats? Of is uw invloed op de circulariteit beperkt? De vragenlijst heeft deze aspecten voor uw op een rij gezet dus maak gebruik van de vragenlijst om dit na te gaan.
- Wanneer deze aspecten meer duidelijk zijn geworden is het van belang om in kaart te brengen op welke gebieden u wel bij zou kunnen dragen. En voor welke klanten u dat zou willen en kunnen doen. Om dit te kunnen bepalen zijn gesprekken met klanten op strategisch niveau van groot belang. Zo kunt u erachter komen in welke relaties het van belang is om in te investeren en waar circulaire waardecreatie mogelijk is.
- Daarnaast is het relevant om tijdens het process van de klant relatie intensivering de toepassing van de verschillende circulaire activiteiten te bespreken. De activiteiten zoals beschreven in vraag 15 t/m 19 kunnen hiervoor een leidraad voor de verkenning vormen.</t>
  </si>
  <si>
    <t>Initieel</t>
  </si>
  <si>
    <t>Daarnaast geeft u aan dat u als toeleverancier al betrokken bent bij (verschillende) circulaire activiteiten van uw voornaamste klanten. U zou additioneel kunnen kijken door middel van welke type activiteiten (zoals beschreven in vraag 14 t/m 19) u dit zou kunnen uitbreiden of intensiveren.</t>
  </si>
  <si>
    <t>Tot slot, geef u aan nog niet betrokken te zijn bij de circulaire activiteiten van klanten. Een eerste stap om betrokken te raken bij de circulaire activiteiten is het gesprek aan gaan met uw klanten en te kijken welke rol voor u is weggelegd binnen deze activiteiten.</t>
  </si>
  <si>
    <t>Het tier-niveau beschrijft de relatie ten opzichte van de OEM. Een toeleverancier met een directe relatie met de OEM is geclassificeerd als tier-1. Selecteer uw tier-niveau hieronder.</t>
  </si>
  <si>
    <t>Selecteer uw antwoord.</t>
  </si>
  <si>
    <t>Bij duurzaam materialen gebruik gaat het om ontwikkeling van andere materialen of inzet van minder materiaal. Selecteer uw antwoord.</t>
  </si>
  <si>
    <t>Wat is de relevantie van het product/proces ten opzichte van het finaal product van de OEM t.a.v.:
7. Waarde</t>
  </si>
  <si>
    <t>Selecteer tot welk niveau de gesprekken met uw klanten plaatsvinden.</t>
  </si>
  <si>
    <t>De aard beschrijft de groep waartoe het product of proces onder valt, bijvoorbeeld mechatronische assemblage of verzinken. Beschrijf dit voor uw product of proces.</t>
  </si>
  <si>
    <t>Hoe groter het aantal klanten waarvan uw afhankelijk bent, hoe kleiner de kans dat een gesprek op strategisch niveau plaatsvindt.</t>
  </si>
  <si>
    <t>Als u op de hoogte bent, kan dat aanleiding zijn om te anticiperen op deze ontwikkelingen of om een rol in co-creatie te spelen.</t>
  </si>
  <si>
    <t>1. Bent u benieuwd naar de rol die u kan spelen op het gebied van duurzaamheid en circulariteit?</t>
  </si>
  <si>
    <t>Wanneer u alle vragen hebt beantwoord kan u via de knop hieronder naar de resultaten-pagina gaan.</t>
  </si>
  <si>
    <t xml:space="preserve">De positie in het totaaloverzicht laat zien dat uw producten/processen een relatief lage circulaire potentie hebben en dat uw relatie met de (voornaamste) klanten zich nog niet op strategisch niveau afspeelt.
Als u het belang van circulariteit in uw bedrijfsvoering wilt vergroten, is er een aantal vragen die u zich zou kunnen stellen om na te gaan of circulaire waardecreatie binnen uw keten mogelijk is:
-   Wat is de oorzaak van de beperkte circulaire potentie? Lenen de producten van u of uw klanten zich er niet voor? Vinden er op dit moment nog weinig circulaire activiteiten plaats bij uw voornaamste klanten? Of is uw invloed op de circulariteit beperkt? Zijn er klanten, producten of diensten denkbaar waar uw bijdrage aan circulariteit groter zou kunnen zijn?
-   De vragenlijst heeft aanknopingspunten op een rij gezet: door de vragenlijst in te vullen voor andere situaties (klanten met andersoortige producten, toenemende rol van uw product voor de klant, etc.) kunt u nagaan wat dit betekent voor uw circulaire potentie.
-   Daarnaast is het belangrijk de klanten in kaart te brengen met wie u deze circulaire activiteiten zou willen en kunnen ondernemen. Om dit te bepalen zijn gesprekken met klanten op strategisch niveau waardevol. Dat begint bij het verdiepen in de strategische richting, de duurzaamheidsinsteek en de innovaties bij de bestaande klanten, of het benaderen van nieuwe klanten met wie op meer strategisch niveau samengewerkt kan worden. Zo kunt u erachter komen in welke relaties u zou willen investeren en waar circulaire waardecreatie mogelijk is.
</t>
  </si>
  <si>
    <t xml:space="preserve">Uw positie in het totaaloverzicht laat zien dat er een relatief hoge circulaire potentie is doordat uw product/proces zich hier voor leent en dat de producten en processen van de klanten ook circulaire potentie hebben. Daarnaast kan er worden geconstateerd dat u wel degelijk een invloed heeft op de circulaire prestatie van het product/proces. De mogelijkheid om dat onder de aandacht te brengen is nog klein vanwege de aard van de relatie met de klanten (eerder met productie en inkoop dan met het MT).
De volgende stappen zou u kunnen nemen om de circulaire potentie te benutten:
-   Nagaan welke klanten zich het meest duidelijk uitspreken over het belang van duurzaamheid en circulariteit (bijvoorbeeld via websites, en in de contacten die u nu heeft met deze klanten).
-   Nagaan en beschrijven welke mogelijke bijdragen u zou kunnen leveren bij deze klanten. De activiteiten zoals beschreven in vraag 15 t/m 19 kunnen hiervoor een leidraad voor de verkenning vormen.
-   Uw bestaande relaties op basis van uw eigen analyse inzetten om een gesprek over uw mogelijke bijdrage aan circulariteit op meer strategisch niveau te kunnen voeren.
 </t>
  </si>
  <si>
    <t xml:space="preserve">Uw positie in het totaaloverzicht toont dat momenteel de circulaire potentie van uw producten (of die van de klant) beperkt is, maar ook dat de relatie met de klant ruimte biedt om het gesprek te voeren over de strategie van uw klant, bijvoorbeeld op het gebied van duurzaamheid en circulaire waardecreatie.
De volgende stappen zou u aan kunnen nemen om verder te komen in het proces:
-   Nagaan wat de oorzaak is van de beperkte circulaire potentie? Lenen uw producten of die van de klant zich er niet voor? Vinden er op dit moment nog weinig circulaire activiteiten bij uw klant plaats? Of is het belang van uw product t.o.v. het eindproduct te klein, waardoor uw invloed op de circulariteit beperkt is? De vragenlijst heeft deze aspecten voor uw op een rij gezet dus maak gebruik van de vragenlijst om dit na te gaan.
-   Daarna is het van belang na te gaan waar en hoe u wel kunt bijdragen aan de circulaire activiteiten. De intensieve relatie met de klant biedt hiervoor openingen om die verkenning op strategisch niveau aan te kaarten.
</t>
  </si>
  <si>
    <t xml:space="preserve">Uw positie in het totaaloverzicht laat zien dat er een relatief hoge circulaire potentie is doordat uw product/proces zich hier voor leent en dat de producten en processen van de klanten ook circulaire potentie hebben. Daarnaast kan er worden geconstateerd dat u wel degelijk een invloed heeft op de circulaire prestatie van het product/proces. Daarnaast bied de intensieve relatie met de klant ook nog eens ruimte om hier over in gesprek te gaan.
De volgende stappen zou u kunnen nemen om de circulaire potentie nog beter te benutten:
-   De positie maakt dat het een verkenning waard is om het gesprek met uw klanten actief op dit onderwerp te brengen.
-   Op basis van dit gesprek kunt u samen met uw klanten bepalen welke circulaire activiteiten zich lenen voor vervolgstappen. De activiteiten zoals beschreven in vraag 15 t/m 19 kunnen een leidraad voor de verkenning vormen. 
</t>
  </si>
  <si>
    <t>De vragenlijst kan hieronder worden ingevuld. Na het beantwoorden van de vragen kunt u op de resultaten-pagina meer inzicht krijgen in uw ‘circulaire potentie’ op basis van uw relatie met de klant en uw producten- en dienstenpakket. De vragenlijst kan ook per individuele klant worden ingevoerd. Zo krijgt u inzicht in en aanbevelingen voor een specifieke keten-relatie om de transitie te maken naar een circulaire keten.
Door op het plusje (+) rechtsboven het informatie-icoontje te klikken kunt u meer uitleg krijgen over het belang van een vraag. Door op het plusje (+) boven het  notitie-icoontje rechtsbovente klikken kan worden gebruikt om een veld open te klappen waar opmerkingen gemaakt kunnen worden.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</si>
</sst>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8"/>
      <color theme="1"/>
      <name val="Arial"/>
      <family val="2"/>
    </font>
    <font>
      <sz val="8"/>
      <color theme="1"/>
      <name val="Arial"/>
      <family val="2"/>
    </font>
    <font>
      <b/>
      <sz val="8"/>
      <color theme="1"/>
      <name val="Arial"/>
      <family val="2"/>
    </font>
    <font>
      <sz val="8"/>
      <color rgb="FF006100"/>
      <name val="Arial"/>
      <family val="2"/>
    </font>
    <font>
      <sz val="8"/>
      <color theme="3" tint="-0.24994659260841701"/>
      <name val="Arial"/>
      <family val="2"/>
    </font>
    <font>
      <sz val="11"/>
      <color theme="0"/>
      <name val="Calibri"/>
      <family val="2"/>
      <scheme val="minor"/>
    </font>
    <font>
      <sz val="8"/>
      <color rgb="FFBD1221"/>
      <name val="Arial"/>
      <family val="2"/>
    </font>
    <font>
      <b/>
      <sz val="15"/>
      <color rgb="FF71A4C3"/>
      <name val="Franklin Gothic Demi Cond"/>
      <family val="2"/>
    </font>
    <font>
      <b/>
      <sz val="13"/>
      <color rgb="FF71A4C3"/>
      <name val="Franklin Gothic Medium"/>
      <family val="2"/>
    </font>
    <font>
      <sz val="11"/>
      <color rgb="FF71A4C3"/>
      <name val="Franklin Gothic Medium"/>
      <family val="2"/>
    </font>
    <font>
      <sz val="18"/>
      <color rgb="FF71A4C3"/>
      <name val="Calibri Light"/>
      <family val="2"/>
      <scheme val="major"/>
    </font>
    <font>
      <sz val="8"/>
      <color rgb="FFED8000"/>
      <name val="Arial"/>
      <family val="2"/>
    </font>
    <font>
      <sz val="8"/>
      <name val="Arial"/>
      <family val="2"/>
    </font>
    <font>
      <sz val="8"/>
      <color rgb="FF9C9C9C"/>
      <name val="Arial"/>
      <family val="2"/>
    </font>
    <font>
      <i/>
      <sz val="8"/>
      <color rgb="FF9C9C9C"/>
      <name val="Arial"/>
      <family val="2"/>
    </font>
    <font>
      <sz val="6"/>
      <color rgb="FF808080"/>
      <name val="Arial"/>
      <family val="2"/>
    </font>
    <font>
      <b/>
      <sz val="8"/>
      <color theme="0"/>
      <name val="Arial"/>
      <family val="2"/>
    </font>
    <font>
      <u/>
      <sz val="8"/>
      <color theme="3"/>
      <name val="Arial"/>
      <family val="2"/>
    </font>
    <font>
      <u/>
      <sz val="8"/>
      <color theme="5"/>
      <name val="Arial"/>
      <family val="2"/>
    </font>
    <font>
      <sz val="6"/>
      <color theme="2"/>
      <name val="Arial"/>
      <family val="2"/>
    </font>
    <font>
      <sz val="16"/>
      <color theme="0"/>
      <name val="Franklin Gothic Demi"/>
      <family val="2"/>
    </font>
    <font>
      <sz val="18"/>
      <color theme="0"/>
      <name val="Franklin Gothic Demi"/>
      <family val="2"/>
    </font>
    <font>
      <sz val="14"/>
      <color theme="1"/>
      <name val="Franklin Gothic Demi"/>
      <family val="2"/>
    </font>
    <font>
      <sz val="16"/>
      <color theme="1"/>
      <name val="Franklin Gothic Demi"/>
      <family val="2"/>
    </font>
    <font>
      <sz val="18"/>
      <color theme="1"/>
      <name val="Franklin Gothic Demi"/>
      <family val="2"/>
    </font>
    <font>
      <sz val="18"/>
      <name val="Franklin Gothic Demi"/>
      <family val="2"/>
    </font>
    <font>
      <sz val="10"/>
      <color theme="1"/>
      <name val="Franklin Gothic Book"/>
      <family val="2"/>
    </font>
    <font>
      <sz val="10"/>
      <color theme="0"/>
      <name val="Franklin Gothic Book"/>
      <family val="2"/>
    </font>
    <font>
      <sz val="12"/>
      <color theme="1"/>
      <name val="Franklin Gothic Demi"/>
      <family val="2"/>
    </font>
    <font>
      <b/>
      <sz val="10"/>
      <color theme="1"/>
      <name val="Franklin Gothic Book"/>
      <family val="2"/>
    </font>
    <font>
      <sz val="10"/>
      <name val="Franklin Gothic Book"/>
      <family val="2"/>
    </font>
    <font>
      <sz val="9"/>
      <color theme="1"/>
      <name val="Franklin Gothic Book"/>
      <family val="2"/>
    </font>
    <font>
      <sz val="9"/>
      <color theme="0"/>
      <name val="Franklin Gothic Book"/>
      <family val="2"/>
    </font>
    <font>
      <i/>
      <sz val="10"/>
      <color theme="1"/>
      <name val="Franklin Gothic Book"/>
      <family val="2"/>
    </font>
    <font>
      <i/>
      <sz val="16"/>
      <color theme="0"/>
      <name val="Franklin Gothic Demi"/>
      <family val="2"/>
    </font>
    <font>
      <sz val="9"/>
      <color rgb="FFEBEBEB"/>
      <name val="Franklin Gothic Heavy"/>
      <family val="2"/>
    </font>
    <font>
      <sz val="10"/>
      <color theme="0" tint="-0.249977111117893"/>
      <name val="Franklin Gothic Book"/>
      <family val="2"/>
    </font>
    <font>
      <sz val="8"/>
      <color rgb="FF000000"/>
      <name val="Segoe UI"/>
      <charset val="1"/>
    </font>
  </fonts>
  <fills count="34">
    <fill>
      <patternFill patternType="none"/>
    </fill>
    <fill>
      <patternFill patternType="gray125"/>
    </fill>
    <fill>
      <patternFill patternType="solid">
        <fgColor rgb="FFC6EFCE"/>
      </patternFill>
    </fill>
    <fill>
      <patternFill patternType="solid">
        <fgColor rgb="FFDEE4AA"/>
        <bgColor indexed="64"/>
      </patternFill>
    </fill>
    <fill>
      <patternFill patternType="solid">
        <fgColor rgb="FFFFCD92"/>
        <bgColor indexed="64"/>
      </patternFill>
    </fill>
    <fill>
      <patternFill patternType="solid">
        <fgColor rgb="FFDFECF4"/>
        <bgColor indexed="64"/>
      </patternFill>
    </fill>
    <fill>
      <patternFill patternType="solid">
        <fgColor rgb="FFC0D8E9"/>
        <bgColor indexed="64"/>
      </patternFill>
    </fill>
    <fill>
      <patternFill patternType="solid">
        <fgColor rgb="FFA2C5DF"/>
        <bgColor indexed="64"/>
      </patternFill>
    </fill>
    <fill>
      <patternFill patternType="solid">
        <fgColor rgb="FFFFF4CC"/>
        <bgColor indexed="64"/>
      </patternFill>
    </fill>
    <fill>
      <patternFill patternType="solid">
        <fgColor rgb="FFFFEB99"/>
        <bgColor indexed="64"/>
      </patternFill>
    </fill>
    <fill>
      <patternFill patternType="solid">
        <fgColor rgb="FFFAC7CC"/>
        <bgColor indexed="64"/>
      </patternFill>
    </fill>
    <fill>
      <patternFill patternType="solid">
        <fgColor rgb="FFED8000"/>
        <bgColor indexed="64"/>
      </patternFill>
    </fill>
    <fill>
      <patternFill patternType="solid">
        <fgColor rgb="FFBD1221"/>
        <bgColor indexed="64"/>
      </patternFill>
    </fill>
    <fill>
      <patternFill patternType="solid">
        <fgColor rgb="FFFFCB00"/>
        <bgColor indexed="64"/>
      </patternFill>
    </fill>
    <fill>
      <patternFill patternType="solid">
        <fgColor rgb="FF93A800"/>
        <bgColor indexed="64"/>
      </patternFill>
    </fill>
    <fill>
      <patternFill patternType="solid">
        <fgColor rgb="FF337B9B"/>
        <bgColor indexed="64"/>
      </patternFill>
    </fill>
    <fill>
      <patternFill patternType="solid">
        <fgColor rgb="FFEBEBEB"/>
        <bgColor indexed="64"/>
      </patternFill>
    </fill>
    <fill>
      <patternFill patternType="solid">
        <fgColor rgb="FFA5A5A5"/>
      </patternFill>
    </fill>
    <fill>
      <patternFill patternType="solid">
        <fgColor rgb="FFFFFFCC"/>
      </patternFill>
    </fill>
    <fill>
      <patternFill patternType="solid">
        <fgColor theme="2" tint="0.3999450666829432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2E556C"/>
        <bgColor indexed="64"/>
      </patternFill>
    </fill>
    <fill>
      <patternFill patternType="solid">
        <fgColor rgb="FF71A4C3"/>
        <bgColor indexed="64"/>
      </patternFill>
    </fill>
    <fill>
      <patternFill patternType="solid">
        <fgColor theme="0"/>
        <bgColor indexed="64"/>
      </patternFill>
    </fill>
    <fill>
      <patternFill patternType="solid">
        <fgColor theme="1" tint="0.14999847407452621"/>
        <bgColor indexed="64"/>
      </patternFill>
    </fill>
    <fill>
      <patternFill patternType="solid">
        <fgColor theme="2" tint="0.79998168889431442"/>
        <bgColor indexed="64"/>
      </patternFill>
    </fill>
    <fill>
      <patternFill patternType="solid">
        <fgColor rgb="FF475761"/>
        <bgColor indexed="64"/>
      </patternFill>
    </fill>
    <fill>
      <patternFill patternType="solid">
        <fgColor rgb="FF8EA1AC"/>
        <bgColor indexed="64"/>
      </patternFill>
    </fill>
    <fill>
      <patternFill patternType="solid">
        <fgColor rgb="FFF5A63E"/>
        <bgColor indexed="64"/>
      </patternFill>
    </fill>
    <fill>
      <patternFill patternType="solid">
        <fgColor theme="8" tint="0.59999389629810485"/>
        <bgColor indexed="64"/>
      </patternFill>
    </fill>
    <fill>
      <patternFill patternType="solid">
        <fgColor rgb="FFE87120"/>
        <bgColor indexed="64"/>
      </patternFill>
    </fill>
    <fill>
      <patternFill patternType="solid">
        <fgColor rgb="FFC8D1D6"/>
        <bgColor indexed="64"/>
      </patternFill>
    </fill>
  </fills>
  <borders count="20">
    <border>
      <left/>
      <right/>
      <top/>
      <bottom/>
      <diagonal/>
    </border>
    <border>
      <left/>
      <right/>
      <top/>
      <bottom style="thick">
        <color theme="2"/>
      </bottom>
      <diagonal/>
    </border>
    <border>
      <left/>
      <right/>
      <top/>
      <bottom style="medium">
        <color theme="2"/>
      </bottom>
      <diagonal/>
    </border>
    <border>
      <left/>
      <right/>
      <top style="thin">
        <color theme="3"/>
      </top>
      <bottom style="double">
        <color theme="3"/>
      </bottom>
      <diagonal/>
    </border>
    <border>
      <left style="hair">
        <color theme="2"/>
      </left>
      <right style="hair">
        <color theme="2"/>
      </right>
      <top style="hair">
        <color theme="2"/>
      </top>
      <bottom style="hair">
        <color theme="2"/>
      </bottom>
      <diagonal/>
    </border>
    <border>
      <left style="hair">
        <color theme="2"/>
      </left>
      <right style="hair">
        <color theme="2"/>
      </right>
      <top style="hair">
        <color theme="2"/>
      </top>
      <bottom style="thick">
        <color theme="2"/>
      </bottom>
      <diagonal/>
    </border>
    <border>
      <left style="hair">
        <color rgb="FF7F7F7F"/>
      </left>
      <right style="hair">
        <color rgb="FF7F7F7F"/>
      </right>
      <top style="hair">
        <color rgb="FF7F7F7F"/>
      </top>
      <bottom style="hair">
        <color rgb="FF7F7F7F"/>
      </bottom>
      <diagonal/>
    </border>
    <border>
      <left/>
      <right/>
      <top style="thin">
        <color theme="1"/>
      </top>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right/>
      <top style="thick">
        <color indexed="64"/>
      </top>
      <bottom/>
      <diagonal/>
    </border>
    <border>
      <left/>
      <right style="thick">
        <color indexed="64"/>
      </right>
      <top/>
      <bottom style="thick">
        <color indexed="64"/>
      </bottom>
      <diagonal/>
    </border>
    <border>
      <left/>
      <right style="thick">
        <color indexed="64"/>
      </right>
      <top/>
      <bottom/>
      <diagonal/>
    </border>
    <border>
      <left style="thick">
        <color rgb="FF2E556C"/>
      </left>
      <right/>
      <top/>
      <bottom/>
      <diagonal/>
    </border>
    <border>
      <left/>
      <right/>
      <top/>
      <bottom style="thin">
        <color theme="0"/>
      </bottom>
      <diagonal/>
    </border>
    <border>
      <left/>
      <right/>
      <top style="thin">
        <color theme="0"/>
      </top>
      <bottom/>
      <diagonal/>
    </border>
    <border>
      <left style="thick">
        <color theme="0"/>
      </left>
      <right/>
      <top style="thick">
        <color theme="0"/>
      </top>
      <bottom/>
      <diagonal/>
    </border>
    <border>
      <left/>
      <right style="thick">
        <color theme="0"/>
      </right>
      <top style="thick">
        <color theme="0"/>
      </top>
      <bottom/>
      <diagonal/>
    </border>
    <border>
      <left/>
      <right/>
      <top/>
      <bottom style="thin">
        <color indexed="64"/>
      </bottom>
      <diagonal/>
    </border>
  </borders>
  <cellStyleXfs count="47">
    <xf numFmtId="0" fontId="0" fillId="0" borderId="0"/>
    <xf numFmtId="0" fontId="1" fillId="0" borderId="4" applyNumberFormat="0" applyAlignment="0">
      <protection locked="0"/>
    </xf>
    <xf numFmtId="0" fontId="7" fillId="0" borderId="1" applyNumberFormat="0"/>
    <xf numFmtId="0" fontId="8" fillId="0" borderId="1" applyNumberFormat="0"/>
    <xf numFmtId="0" fontId="9" fillId="0" borderId="2" applyNumberFormat="0"/>
    <xf numFmtId="0" fontId="9" fillId="0" borderId="0" applyNumberFormat="0" applyAlignment="0"/>
    <xf numFmtId="0" fontId="3" fillId="2" borderId="0" applyNumberFormat="0" applyBorder="0" applyAlignment="0"/>
    <xf numFmtId="0" fontId="6" fillId="10" borderId="0" applyNumberFormat="0" applyBorder="0" applyAlignment="0"/>
    <xf numFmtId="0" fontId="11" fillId="9" borderId="0" applyNumberFormat="0" applyBorder="0" applyAlignment="0" applyProtection="0"/>
    <xf numFmtId="0" fontId="2" fillId="0" borderId="3" applyNumberFormat="0"/>
    <xf numFmtId="0" fontId="8" fillId="0" borderId="1"/>
    <xf numFmtId="0" fontId="7" fillId="0" borderId="1"/>
    <xf numFmtId="0" fontId="9" fillId="0" borderId="2"/>
    <xf numFmtId="0" fontId="1" fillId="8" borderId="4" applyNumberFormat="0" applyAlignment="0">
      <protection locked="0"/>
    </xf>
    <xf numFmtId="0" fontId="6" fillId="10" borderId="0" applyNumberFormat="0" applyBorder="0" applyAlignment="0"/>
    <xf numFmtId="0" fontId="1" fillId="9" borderId="4" applyAlignment="0">
      <protection locked="0"/>
    </xf>
    <xf numFmtId="0" fontId="1" fillId="16" borderId="4" applyAlignment="0"/>
    <xf numFmtId="0" fontId="1" fillId="5" borderId="4" applyNumberFormat="0" applyAlignment="0"/>
    <xf numFmtId="0" fontId="1" fillId="6" borderId="4" applyNumberFormat="0" applyAlignment="0"/>
    <xf numFmtId="0" fontId="1" fillId="7" borderId="4" applyAlignment="0"/>
    <xf numFmtId="0" fontId="1" fillId="3" borderId="4" applyNumberFormat="0" applyAlignment="0"/>
    <xf numFmtId="0" fontId="1" fillId="4" borderId="4" applyNumberFormat="0" applyAlignment="0"/>
    <xf numFmtId="0" fontId="4" fillId="0" borderId="0" applyNumberFormat="0" applyFill="0" applyBorder="0" applyAlignment="0"/>
    <xf numFmtId="0" fontId="10" fillId="0" borderId="0" applyNumberFormat="0" applyFill="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Border="0" applyAlignment="0" applyProtection="0"/>
    <xf numFmtId="0" fontId="5" fillId="15" borderId="0" applyBorder="0" applyAlignment="0" applyProtection="0"/>
    <xf numFmtId="0" fontId="14" fillId="0" borderId="0" applyBorder="0" applyAlignment="0"/>
    <xf numFmtId="0" fontId="13" fillId="0" borderId="0" applyBorder="0">
      <alignment horizontal="right"/>
    </xf>
    <xf numFmtId="0" fontId="15" fillId="0" borderId="0" applyFill="0" applyBorder="0" applyAlignment="0"/>
    <xf numFmtId="0" fontId="16" fillId="15" borderId="0" applyAlignment="0"/>
    <xf numFmtId="0" fontId="12" fillId="20" borderId="6" applyNumberFormat="0" applyAlignment="0">
      <protection locked="0"/>
    </xf>
    <xf numFmtId="0" fontId="12" fillId="22" borderId="4" applyNumberFormat="0" applyAlignment="0"/>
    <xf numFmtId="0" fontId="12" fillId="21" borderId="6" applyNumberFormat="0" applyAlignment="0"/>
    <xf numFmtId="0" fontId="12" fillId="19" borderId="0" applyNumberFormat="0" applyAlignment="0"/>
    <xf numFmtId="0" fontId="19" fillId="17" borderId="0" applyNumberFormat="0" applyFill="0" applyAlignment="0"/>
    <xf numFmtId="0" fontId="6" fillId="10" borderId="0" applyNumberFormat="0" applyBorder="0" applyAlignment="0"/>
    <xf numFmtId="0" fontId="4" fillId="18" borderId="0" applyNumberFormat="0" applyFill="0" applyBorder="0" applyAlignment="0"/>
    <xf numFmtId="0" fontId="4" fillId="0" borderId="0" applyNumberFormat="0" applyFill="0" applyBorder="0" applyAlignment="0"/>
    <xf numFmtId="0" fontId="1" fillId="0" borderId="4" applyAlignment="0"/>
    <xf numFmtId="0" fontId="2" fillId="0" borderId="4" applyAlignment="0"/>
    <xf numFmtId="0" fontId="2" fillId="0" borderId="5" applyAlignment="0"/>
    <xf numFmtId="0" fontId="1" fillId="19" borderId="0" applyNumberFormat="0" applyAlignment="0"/>
    <xf numFmtId="0" fontId="17" fillId="0" borderId="0" applyNumberFormat="0" applyFill="0" applyBorder="0" applyAlignment="0"/>
    <xf numFmtId="0" fontId="18" fillId="0" borderId="0" applyNumberFormat="0" applyFill="0" applyBorder="0" applyAlignment="0"/>
  </cellStyleXfs>
  <cellXfs count="119">
    <xf numFmtId="0" fontId="0" fillId="0" borderId="0" xfId="0"/>
    <xf numFmtId="0" fontId="34" fillId="23" borderId="0" xfId="0" quotePrefix="1" applyFont="1" applyFill="1" applyAlignment="1" applyProtection="1">
      <alignment horizontal="left" vertical="center"/>
      <protection locked="0"/>
    </xf>
    <xf numFmtId="0" fontId="26" fillId="23" borderId="0" xfId="0" applyFont="1" applyFill="1" applyAlignment="1" applyProtection="1">
      <alignment horizontal="left" vertical="top" wrapText="1"/>
    </xf>
    <xf numFmtId="0" fontId="20" fillId="23" borderId="0" xfId="0" quotePrefix="1" applyFont="1" applyFill="1" applyAlignment="1" applyProtection="1">
      <alignment horizontal="left" vertical="center" wrapText="1"/>
    </xf>
    <xf numFmtId="0" fontId="26" fillId="26" borderId="0" xfId="0" applyFont="1" applyFill="1" applyAlignment="1" applyProtection="1">
      <alignment horizontal="left" vertical="top" wrapText="1"/>
    </xf>
    <xf numFmtId="0" fontId="24" fillId="23" borderId="0" xfId="0" applyFont="1" applyFill="1" applyBorder="1" applyProtection="1"/>
    <xf numFmtId="0" fontId="27" fillId="23" borderId="0" xfId="0" applyFont="1" applyFill="1" applyAlignment="1" applyProtection="1">
      <alignment horizontal="left" vertical="top" wrapText="1"/>
    </xf>
    <xf numFmtId="0" fontId="26" fillId="23" borderId="16" xfId="0" applyFont="1" applyFill="1" applyBorder="1" applyAlignment="1" applyProtection="1">
      <alignment horizontal="left" vertical="top" wrapText="1"/>
    </xf>
    <xf numFmtId="0" fontId="21" fillId="23" borderId="0" xfId="0" applyFont="1" applyFill="1" applyProtection="1"/>
    <xf numFmtId="0" fontId="20" fillId="23" borderId="0" xfId="0" applyFont="1" applyFill="1" applyProtection="1"/>
    <xf numFmtId="0" fontId="26" fillId="0" borderId="0" xfId="0" applyFont="1" applyAlignment="1" applyProtection="1">
      <alignment horizontal="left" vertical="top" wrapText="1"/>
    </xf>
    <xf numFmtId="0" fontId="26" fillId="0" borderId="11" xfId="0" applyFont="1" applyBorder="1" applyAlignment="1" applyProtection="1">
      <alignment horizontal="left" vertical="top" wrapText="1"/>
    </xf>
    <xf numFmtId="0" fontId="26" fillId="25" borderId="0" xfId="0" applyFont="1" applyFill="1" applyAlignment="1" applyProtection="1">
      <alignment horizontal="left" vertical="top" wrapText="1"/>
    </xf>
    <xf numFmtId="0" fontId="26" fillId="25" borderId="7" xfId="0" applyFont="1" applyFill="1" applyBorder="1" applyAlignment="1" applyProtection="1">
      <alignment horizontal="left" vertical="top" wrapText="1"/>
    </xf>
    <xf numFmtId="0" fontId="26" fillId="27" borderId="0" xfId="0" applyFont="1" applyFill="1" applyAlignment="1" applyProtection="1">
      <alignment horizontal="left" vertical="top" wrapText="1"/>
    </xf>
    <xf numFmtId="0" fontId="22" fillId="25" borderId="0" xfId="0" applyFont="1" applyFill="1" applyProtection="1"/>
    <xf numFmtId="0" fontId="0" fillId="25" borderId="0" xfId="0" applyFill="1" applyProtection="1"/>
    <xf numFmtId="0" fontId="28" fillId="16" borderId="8" xfId="0" quotePrefix="1" applyFont="1" applyFill="1" applyBorder="1" applyAlignment="1" applyProtection="1">
      <alignment horizontal="center" vertical="center"/>
    </xf>
    <xf numFmtId="0" fontId="28" fillId="16" borderId="8" xfId="0" applyFont="1" applyFill="1" applyBorder="1" applyAlignment="1" applyProtection="1">
      <alignment horizontal="center" vertical="center"/>
    </xf>
    <xf numFmtId="0" fontId="0" fillId="0" borderId="0" xfId="0" applyProtection="1"/>
    <xf numFmtId="0" fontId="23" fillId="27" borderId="0" xfId="0" applyFont="1" applyFill="1" applyProtection="1"/>
    <xf numFmtId="0" fontId="22" fillId="0" borderId="0" xfId="0" applyFont="1" applyProtection="1"/>
    <xf numFmtId="49" fontId="28" fillId="16" borderId="8" xfId="0" quotePrefix="1" applyNumberFormat="1" applyFont="1" applyFill="1" applyBorder="1" applyAlignment="1" applyProtection="1">
      <alignment horizontal="center" vertical="center"/>
    </xf>
    <xf numFmtId="0" fontId="28" fillId="16" borderId="8" xfId="0" quotePrefix="1" applyNumberFormat="1" applyFont="1" applyFill="1" applyBorder="1" applyAlignment="1" applyProtection="1">
      <alignment horizontal="center" vertical="center"/>
    </xf>
    <xf numFmtId="0" fontId="0" fillId="25" borderId="0" xfId="0" applyFill="1" applyBorder="1" applyProtection="1"/>
    <xf numFmtId="0" fontId="28" fillId="16" borderId="8" xfId="0" quotePrefix="1" applyFont="1" applyFill="1" applyBorder="1" applyAlignment="1" applyProtection="1">
      <alignment horizontal="center" vertical="center" wrapText="1"/>
    </xf>
    <xf numFmtId="0" fontId="26" fillId="24" borderId="0" xfId="0" applyFont="1" applyFill="1" applyAlignment="1" applyProtection="1">
      <alignment horizontal="left" vertical="top" wrapText="1"/>
    </xf>
    <xf numFmtId="0" fontId="28" fillId="16" borderId="8" xfId="0" applyFont="1" applyFill="1" applyBorder="1" applyAlignment="1" applyProtection="1">
      <alignment horizontal="center" vertical="center" wrapText="1"/>
    </xf>
    <xf numFmtId="0" fontId="26" fillId="28" borderId="0" xfId="0" applyFont="1" applyFill="1" applyAlignment="1" applyProtection="1">
      <alignment horizontal="left" vertical="top" wrapText="1"/>
    </xf>
    <xf numFmtId="0" fontId="21" fillId="28" borderId="0" xfId="0" applyFont="1" applyFill="1" applyProtection="1"/>
    <xf numFmtId="0" fontId="20" fillId="28" borderId="0" xfId="0" applyFont="1" applyFill="1" applyProtection="1"/>
    <xf numFmtId="0" fontId="26" fillId="16" borderId="0" xfId="0" applyFont="1" applyFill="1" applyAlignment="1" applyProtection="1">
      <alignment horizontal="left" vertical="top" wrapText="1"/>
    </xf>
    <xf numFmtId="0" fontId="26" fillId="29" borderId="0" xfId="0" applyFont="1" applyFill="1" applyAlignment="1" applyProtection="1">
      <alignment horizontal="left" vertical="top" wrapText="1"/>
    </xf>
    <xf numFmtId="0" fontId="23" fillId="29" borderId="0" xfId="0" applyFont="1" applyFill="1" applyProtection="1"/>
    <xf numFmtId="0" fontId="26" fillId="30" borderId="0" xfId="0" applyFont="1" applyFill="1" applyAlignment="1" applyProtection="1">
      <alignment horizontal="left" vertical="top" wrapText="1"/>
    </xf>
    <xf numFmtId="0" fontId="31" fillId="30" borderId="0" xfId="0" applyFont="1" applyFill="1" applyAlignment="1" applyProtection="1">
      <alignment horizontal="left" vertical="top" wrapText="1"/>
    </xf>
    <xf numFmtId="0" fontId="27" fillId="0" borderId="0" xfId="0" applyFont="1" applyAlignment="1" applyProtection="1">
      <alignment horizontal="left" vertical="top" wrapText="1"/>
    </xf>
    <xf numFmtId="9" fontId="26" fillId="0" borderId="0" xfId="0" applyNumberFormat="1" applyFont="1" applyAlignment="1" applyProtection="1">
      <alignment horizontal="left" vertical="top" wrapText="1"/>
    </xf>
    <xf numFmtId="0" fontId="26" fillId="32" borderId="0" xfId="0" applyFont="1" applyFill="1" applyAlignment="1" applyProtection="1">
      <alignment horizontal="left" vertical="top" wrapText="1"/>
    </xf>
    <xf numFmtId="0" fontId="34" fillId="32" borderId="0" xfId="0" quotePrefix="1" applyFont="1" applyFill="1" applyAlignment="1" applyProtection="1">
      <alignment horizontal="left" vertical="center"/>
    </xf>
    <xf numFmtId="0" fontId="24" fillId="32" borderId="0" xfId="0" applyFont="1" applyFill="1" applyProtection="1"/>
    <xf numFmtId="0" fontId="27" fillId="32" borderId="0" xfId="0" applyFont="1" applyFill="1" applyAlignment="1" applyProtection="1">
      <alignment horizontal="left" vertical="top" wrapText="1"/>
    </xf>
    <xf numFmtId="0" fontId="21" fillId="32" borderId="0" xfId="0" applyFont="1" applyFill="1" applyProtection="1"/>
    <xf numFmtId="0" fontId="27" fillId="32" borderId="0" xfId="0" applyFont="1" applyFill="1" applyAlignment="1" applyProtection="1">
      <alignment vertical="top" wrapText="1"/>
    </xf>
    <xf numFmtId="0" fontId="20" fillId="32" borderId="0" xfId="0" applyFont="1" applyFill="1" applyProtection="1"/>
    <xf numFmtId="0" fontId="22" fillId="0" borderId="0" xfId="0" applyFont="1" applyAlignment="1" applyProtection="1">
      <alignment wrapText="1"/>
    </xf>
    <xf numFmtId="0" fontId="26" fillId="0" borderId="0" xfId="0" quotePrefix="1" applyFont="1" applyAlignment="1" applyProtection="1">
      <alignment vertical="top" wrapText="1"/>
    </xf>
    <xf numFmtId="9" fontId="26" fillId="25" borderId="0" xfId="0" applyNumberFormat="1" applyFont="1" applyFill="1" applyAlignment="1" applyProtection="1">
      <alignment horizontal="left" vertical="top" wrapText="1"/>
    </xf>
    <xf numFmtId="10" fontId="26" fillId="25" borderId="0" xfId="0" applyNumberFormat="1" applyFont="1" applyFill="1" applyAlignment="1" applyProtection="1">
      <alignment horizontal="left" vertical="top" wrapText="1"/>
    </xf>
    <xf numFmtId="0" fontId="26" fillId="25" borderId="11" xfId="0" applyFont="1" applyFill="1" applyBorder="1" applyAlignment="1" applyProtection="1">
      <alignment horizontal="left" vertical="top" wrapText="1"/>
    </xf>
    <xf numFmtId="0" fontId="25" fillId="16" borderId="0" xfId="0" applyFont="1" applyFill="1" applyProtection="1"/>
    <xf numFmtId="0" fontId="30" fillId="16" borderId="0" xfId="0" applyFont="1" applyFill="1" applyAlignment="1" applyProtection="1">
      <alignment vertical="top" wrapText="1"/>
    </xf>
    <xf numFmtId="0" fontId="20" fillId="16" borderId="0" xfId="0" applyFont="1" applyFill="1" applyProtection="1"/>
    <xf numFmtId="0" fontId="26" fillId="0" borderId="0" xfId="0" applyFont="1" applyBorder="1" applyAlignment="1" applyProtection="1">
      <alignment horizontal="left" vertical="top" wrapText="1"/>
    </xf>
    <xf numFmtId="0" fontId="26" fillId="25" borderId="0" xfId="0" applyFont="1" applyFill="1" applyBorder="1" applyAlignment="1" applyProtection="1">
      <alignment horizontal="left" vertical="top" wrapText="1"/>
    </xf>
    <xf numFmtId="0" fontId="25" fillId="25" borderId="0" xfId="0" applyFont="1" applyFill="1" applyProtection="1"/>
    <xf numFmtId="0" fontId="30" fillId="25" borderId="0" xfId="0" applyFont="1" applyFill="1" applyAlignment="1" applyProtection="1">
      <alignment horizontal="left" vertical="top" wrapText="1"/>
    </xf>
    <xf numFmtId="0" fontId="30" fillId="25" borderId="0" xfId="0" applyFont="1" applyFill="1" applyAlignment="1" applyProtection="1">
      <alignment vertical="top" wrapText="1"/>
    </xf>
    <xf numFmtId="0" fontId="20" fillId="30" borderId="0" xfId="0" applyFont="1" applyFill="1" applyProtection="1"/>
    <xf numFmtId="0" fontId="22" fillId="25" borderId="0" xfId="0" applyFont="1" applyFill="1" applyAlignment="1" applyProtection="1">
      <alignment wrapText="1"/>
    </xf>
    <xf numFmtId="0" fontId="26" fillId="25" borderId="0" xfId="0" quotePrefix="1" applyFont="1" applyFill="1" applyAlignment="1" applyProtection="1">
      <alignment vertical="top" wrapText="1"/>
    </xf>
    <xf numFmtId="9" fontId="27" fillId="0" borderId="0" xfId="0" applyNumberFormat="1" applyFont="1" applyAlignment="1" applyProtection="1">
      <alignment horizontal="left" vertical="top" wrapText="1"/>
    </xf>
    <xf numFmtId="9" fontId="27" fillId="25" borderId="0" xfId="0" applyNumberFormat="1" applyFont="1" applyFill="1" applyAlignment="1" applyProtection="1">
      <alignment horizontal="left" vertical="top" wrapText="1"/>
    </xf>
    <xf numFmtId="0" fontId="32" fillId="29" borderId="0" xfId="0" applyFont="1" applyFill="1" applyAlignment="1" applyProtection="1">
      <alignment horizontal="left" vertical="top" wrapText="1"/>
    </xf>
    <xf numFmtId="0" fontId="32" fillId="29" borderId="15" xfId="0" applyFont="1" applyFill="1" applyBorder="1" applyAlignment="1" applyProtection="1">
      <alignment horizontal="left" vertical="top" wrapText="1"/>
    </xf>
    <xf numFmtId="0" fontId="26" fillId="0" borderId="0" xfId="0" applyFont="1" applyAlignment="1" applyProtection="1">
      <alignment horizontal="left" vertical="top" wrapText="1"/>
    </xf>
    <xf numFmtId="0" fontId="26" fillId="25" borderId="0" xfId="0" applyFont="1" applyFill="1" applyAlignment="1" applyProtection="1">
      <alignment horizontal="left" vertical="top" wrapText="1"/>
    </xf>
    <xf numFmtId="0" fontId="26" fillId="0" borderId="19" xfId="0" applyFont="1" applyBorder="1" applyAlignment="1" applyProtection="1">
      <alignment horizontal="left" vertical="top" wrapText="1"/>
    </xf>
    <xf numFmtId="0" fontId="26" fillId="25" borderId="19" xfId="0" applyFont="1" applyFill="1" applyBorder="1" applyAlignment="1" applyProtection="1">
      <alignment horizontal="left" vertical="top" wrapText="1"/>
    </xf>
    <xf numFmtId="0" fontId="26" fillId="23" borderId="0" xfId="0" applyFont="1" applyFill="1" applyAlignment="1" applyProtection="1">
      <alignment horizontal="left" vertical="top" wrapText="1"/>
      <protection locked="0"/>
    </xf>
    <xf numFmtId="0" fontId="26" fillId="26" borderId="0" xfId="0" applyFont="1" applyFill="1" applyAlignment="1" applyProtection="1">
      <alignment horizontal="left" vertical="top" wrapText="1"/>
      <protection locked="0"/>
    </xf>
    <xf numFmtId="0" fontId="2" fillId="0" borderId="5" xfId="43" applyProtection="1">
      <protection locked="0"/>
    </xf>
    <xf numFmtId="0" fontId="12" fillId="21" borderId="6" xfId="35" applyProtection="1">
      <protection locked="0"/>
    </xf>
    <xf numFmtId="0" fontId="12" fillId="21" borderId="6" xfId="35" quotePrefix="1" applyProtection="1">
      <protection locked="0"/>
    </xf>
    <xf numFmtId="0" fontId="0" fillId="25" borderId="0" xfId="0" applyFill="1" applyProtection="1">
      <protection locked="0"/>
    </xf>
    <xf numFmtId="0" fontId="0" fillId="25" borderId="0" xfId="0" quotePrefix="1" applyNumberFormat="1" applyFill="1" applyProtection="1">
      <protection locked="0"/>
    </xf>
    <xf numFmtId="0" fontId="1" fillId="25" borderId="4" xfId="16" applyFill="1" applyProtection="1">
      <protection locked="0"/>
    </xf>
    <xf numFmtId="16" fontId="0" fillId="25" borderId="0" xfId="0" quotePrefix="1" applyNumberFormat="1" applyFill="1" applyProtection="1">
      <protection locked="0"/>
    </xf>
    <xf numFmtId="0" fontId="0" fillId="25" borderId="0" xfId="0" quotePrefix="1" applyFill="1" applyProtection="1">
      <protection locked="0"/>
    </xf>
    <xf numFmtId="0" fontId="26" fillId="25" borderId="0" xfId="0" applyFont="1" applyFill="1" applyAlignment="1" applyProtection="1">
      <alignment horizontal="left" vertical="top" wrapText="1"/>
      <protection locked="0"/>
    </xf>
    <xf numFmtId="0" fontId="2" fillId="25" borderId="0" xfId="0" applyFont="1" applyFill="1" applyProtection="1">
      <protection locked="0"/>
    </xf>
    <xf numFmtId="0" fontId="2" fillId="25" borderId="0" xfId="0" quotePrefix="1" applyFont="1" applyFill="1" applyProtection="1">
      <protection locked="0"/>
    </xf>
    <xf numFmtId="0" fontId="26" fillId="28" borderId="0" xfId="0" applyFont="1" applyFill="1" applyAlignment="1" applyProtection="1">
      <alignment horizontal="left" vertical="top" wrapText="1"/>
      <protection locked="0"/>
    </xf>
    <xf numFmtId="0" fontId="26" fillId="0" borderId="0" xfId="0" applyFont="1" applyAlignment="1" applyProtection="1">
      <alignment horizontal="left" vertical="top" wrapText="1"/>
      <protection locked="0"/>
    </xf>
    <xf numFmtId="0" fontId="26" fillId="30" borderId="0" xfId="0" applyFont="1" applyFill="1" applyAlignment="1" applyProtection="1">
      <alignment horizontal="left" vertical="top" wrapText="1"/>
      <protection locked="0"/>
    </xf>
    <xf numFmtId="0" fontId="0" fillId="0" borderId="0" xfId="0" applyProtection="1">
      <protection locked="0"/>
    </xf>
    <xf numFmtId="0" fontId="2" fillId="0" borderId="0" xfId="0" applyFont="1" applyProtection="1">
      <protection locked="0"/>
    </xf>
    <xf numFmtId="0" fontId="29" fillId="0" borderId="0" xfId="0" applyFont="1" applyAlignment="1" applyProtection="1">
      <alignment horizontal="left" vertical="top" wrapText="1"/>
      <protection locked="0"/>
    </xf>
    <xf numFmtId="9" fontId="29" fillId="0" borderId="0" xfId="0" applyNumberFormat="1" applyFont="1" applyAlignment="1" applyProtection="1">
      <alignment horizontal="left" vertical="top" wrapText="1"/>
      <protection locked="0"/>
    </xf>
    <xf numFmtId="10" fontId="26" fillId="0" borderId="0" xfId="0" applyNumberFormat="1" applyFont="1" applyAlignment="1" applyProtection="1">
      <alignment horizontal="left" vertical="top" wrapText="1"/>
      <protection locked="0"/>
    </xf>
    <xf numFmtId="9" fontId="26" fillId="0" borderId="0" xfId="0" applyNumberFormat="1" applyFont="1" applyAlignment="1" applyProtection="1">
      <alignment horizontal="left" vertical="top" wrapText="1"/>
      <protection locked="0"/>
    </xf>
    <xf numFmtId="0" fontId="36" fillId="0" borderId="0" xfId="0" applyFont="1" applyAlignment="1" applyProtection="1">
      <alignment horizontal="left" vertical="top" wrapText="1"/>
      <protection locked="0"/>
    </xf>
    <xf numFmtId="0" fontId="26" fillId="0" borderId="0" xfId="0" applyFont="1" applyAlignment="1" applyProtection="1">
      <alignment horizontal="left" vertical="top" wrapText="1"/>
    </xf>
    <xf numFmtId="0" fontId="30" fillId="33" borderId="14" xfId="0" applyFont="1" applyFill="1" applyBorder="1" applyAlignment="1" applyProtection="1">
      <alignment horizontal="left" vertical="center" wrapText="1" indent="1"/>
    </xf>
    <xf numFmtId="0" fontId="26" fillId="31" borderId="13" xfId="0" quotePrefix="1" applyFont="1" applyFill="1" applyBorder="1" applyAlignment="1" applyProtection="1">
      <alignment horizontal="center" vertical="top" wrapText="1"/>
      <protection locked="0"/>
    </xf>
    <xf numFmtId="0" fontId="26" fillId="31" borderId="12" xfId="0" quotePrefix="1" applyFont="1" applyFill="1" applyBorder="1" applyAlignment="1" applyProtection="1">
      <alignment horizontal="center" vertical="top" wrapText="1"/>
      <protection locked="0"/>
    </xf>
    <xf numFmtId="0" fontId="26" fillId="31" borderId="12" xfId="0" applyFont="1" applyFill="1" applyBorder="1" applyAlignment="1" applyProtection="1">
      <alignment horizontal="center" vertical="top" wrapText="1"/>
      <protection locked="0"/>
    </xf>
    <xf numFmtId="0" fontId="28" fillId="16" borderId="9" xfId="0" applyFont="1" applyFill="1" applyBorder="1" applyAlignment="1" applyProtection="1">
      <alignment horizontal="center" vertical="center"/>
    </xf>
    <xf numFmtId="0" fontId="28" fillId="16" borderId="10" xfId="0" applyFont="1" applyFill="1" applyBorder="1" applyAlignment="1" applyProtection="1">
      <alignment horizontal="center" vertical="center"/>
    </xf>
    <xf numFmtId="0" fontId="28" fillId="16" borderId="9" xfId="0" quotePrefix="1" applyFont="1" applyFill="1" applyBorder="1" applyAlignment="1" applyProtection="1">
      <alignment horizontal="center" vertical="center" wrapText="1"/>
    </xf>
    <xf numFmtId="0" fontId="28" fillId="16" borderId="10" xfId="0" quotePrefix="1" applyFont="1" applyFill="1" applyBorder="1" applyAlignment="1" applyProtection="1">
      <alignment horizontal="center" vertical="center" wrapText="1"/>
    </xf>
    <xf numFmtId="0" fontId="28" fillId="16" borderId="9" xfId="0" quotePrefix="1" applyFont="1" applyFill="1" applyBorder="1" applyAlignment="1" applyProtection="1">
      <alignment horizontal="center" vertical="center"/>
    </xf>
    <xf numFmtId="0" fontId="28" fillId="16" borderId="10" xfId="0" quotePrefix="1" applyFont="1" applyFill="1" applyBorder="1" applyAlignment="1" applyProtection="1">
      <alignment horizontal="center" vertical="center"/>
    </xf>
    <xf numFmtId="0" fontId="26" fillId="0" borderId="0" xfId="0" applyFont="1" applyAlignment="1" applyProtection="1">
      <alignment horizontal="left" vertical="top" wrapText="1"/>
    </xf>
    <xf numFmtId="0" fontId="27" fillId="30" borderId="0" xfId="0" applyFont="1" applyFill="1" applyAlignment="1" applyProtection="1">
      <alignment horizontal="left" vertical="top" wrapText="1"/>
    </xf>
    <xf numFmtId="0" fontId="22" fillId="25" borderId="0" xfId="0" applyFont="1" applyFill="1" applyAlignment="1" applyProtection="1">
      <alignment horizontal="left" vertical="top" wrapText="1"/>
    </xf>
    <xf numFmtId="0" fontId="32" fillId="23" borderId="0" xfId="0" applyFont="1" applyFill="1" applyAlignment="1" applyProtection="1">
      <alignment horizontal="left" vertical="top" wrapText="1"/>
    </xf>
    <xf numFmtId="0" fontId="22" fillId="0" borderId="0" xfId="0" applyFont="1" applyAlignment="1" applyProtection="1">
      <alignment horizontal="left" vertical="top" wrapText="1"/>
    </xf>
    <xf numFmtId="0" fontId="32" fillId="28" borderId="0" xfId="0" applyFont="1" applyFill="1" applyAlignment="1" applyProtection="1">
      <alignment horizontal="left" vertical="top" wrapText="1"/>
    </xf>
    <xf numFmtId="0" fontId="35" fillId="23" borderId="15" xfId="0" applyFont="1" applyFill="1" applyBorder="1" applyAlignment="1" applyProtection="1">
      <alignment horizontal="left" wrapText="1"/>
    </xf>
    <xf numFmtId="0" fontId="22" fillId="0" borderId="0" xfId="0" applyFont="1" applyAlignment="1" applyProtection="1">
      <alignment horizontal="left" wrapText="1"/>
    </xf>
    <xf numFmtId="0" fontId="26" fillId="0" borderId="0" xfId="0" quotePrefix="1" applyFont="1" applyAlignment="1" applyProtection="1">
      <alignment horizontal="left" vertical="top" wrapText="1"/>
    </xf>
    <xf numFmtId="0" fontId="26" fillId="16" borderId="0" xfId="0" applyFont="1" applyFill="1" applyAlignment="1" applyProtection="1">
      <alignment horizontal="left" vertical="top" wrapText="1"/>
      <protection locked="0"/>
    </xf>
    <xf numFmtId="0" fontId="32" fillId="23" borderId="0" xfId="0" applyFont="1" applyFill="1" applyAlignment="1" applyProtection="1">
      <alignment horizontal="left" wrapText="1"/>
    </xf>
    <xf numFmtId="0" fontId="22" fillId="25" borderId="0" xfId="0" applyFont="1" applyFill="1" applyAlignment="1" applyProtection="1">
      <alignment horizontal="left" wrapText="1"/>
    </xf>
    <xf numFmtId="0" fontId="28" fillId="16" borderId="17" xfId="0" applyFont="1" applyFill="1" applyBorder="1" applyAlignment="1" applyProtection="1">
      <alignment horizontal="center" vertical="center"/>
    </xf>
    <xf numFmtId="0" fontId="28" fillId="16" borderId="18" xfId="0" applyFont="1" applyFill="1" applyBorder="1" applyAlignment="1" applyProtection="1">
      <alignment horizontal="center" vertical="center"/>
    </xf>
    <xf numFmtId="0" fontId="28" fillId="16" borderId="17" xfId="0" quotePrefix="1" applyFont="1" applyFill="1" applyBorder="1" applyAlignment="1" applyProtection="1">
      <alignment horizontal="center" vertical="center" wrapText="1"/>
    </xf>
    <xf numFmtId="0" fontId="28" fillId="16" borderId="18" xfId="0" quotePrefix="1" applyFont="1" applyFill="1" applyBorder="1" applyAlignment="1" applyProtection="1">
      <alignment horizontal="center" vertical="center" wrapText="1"/>
    </xf>
  </cellXfs>
  <cellStyles count="47">
    <cellStyle name="0_CalcSUm" xfId="32" xr:uid="{AEF9B72B-6267-45DC-9186-F85F2E4C9FB5}"/>
    <cellStyle name="0_Calculation1" xfId="17" xr:uid="{E6501D42-41D9-4C54-BAC4-CAA96EBD4078}"/>
    <cellStyle name="0_Calculation2" xfId="18" xr:uid="{0CC777DB-970C-483B-9DD9-CC82CEF9E5F4}"/>
    <cellStyle name="0_Calculation3" xfId="19" xr:uid="{29F29600-3B50-4133-88E2-5ED2B5976CDB}"/>
    <cellStyle name="0_Calculation4" xfId="21" xr:uid="{8F31BD52-D427-423B-8CAA-A330C6428140}"/>
    <cellStyle name="0_Calculation5" xfId="20" xr:uid="{2D4F9480-8F6B-42E9-838D-C98F9EFB0CDE}"/>
    <cellStyle name="0_Check" xfId="31" xr:uid="{5D5B71F1-8AAF-4CFE-91DA-0DF7CF11F657}"/>
    <cellStyle name="0_Comment" xfId="22" xr:uid="{6B780D54-5D1E-41FF-BE0D-BA3E11381047}"/>
    <cellStyle name="0_Header1" xfId="11" xr:uid="{6CCC2768-4EB1-45BD-BE19-8904B456A968}"/>
    <cellStyle name="0_Header2" xfId="10" xr:uid="{66A5250D-6F81-4D82-BA37-564C26C5B782}"/>
    <cellStyle name="0_Header3" xfId="12" xr:uid="{16A2B25F-952A-44AB-AE57-9FE16C3171A0}"/>
    <cellStyle name="0_Input" xfId="13" xr:uid="{257648FF-F435-4152-9965-0A72D5F9C0DE}"/>
    <cellStyle name="0_InputDev" xfId="1" xr:uid="{00000000-000B-0000-0000-00000F000000}"/>
    <cellStyle name="0_InputDropDown" xfId="15" xr:uid="{144B08D2-31C9-436A-8C5A-1B91E18E1E88}"/>
    <cellStyle name="0_InputFixed" xfId="16" xr:uid="{3016810A-9132-470B-B765-4E2FBBC7DF66}"/>
    <cellStyle name="0_LinkedCell" xfId="44" xr:uid="{B2A47578-683F-4F96-A727-B72D42D4102C}"/>
    <cellStyle name="0_NamedRange" xfId="30" xr:uid="{583FF9E5-6B9D-49C2-80EC-51E65BDAAC25}"/>
    <cellStyle name="0_Source" xfId="29" xr:uid="{2845255B-CA8C-47EB-BDFF-99E88421176B}"/>
    <cellStyle name="0_TableCell" xfId="41" xr:uid="{30C1DBBF-D3A0-4411-AD1B-35EE1C2E3D76}"/>
    <cellStyle name="0_TableFirstColumn" xfId="42" xr:uid="{DD55D5AE-212F-4F82-9657-F5FE705689D3}"/>
    <cellStyle name="0_TableHeader" xfId="43" xr:uid="{9468074C-73B0-4CCB-A0DD-5DEC9BFE8238}"/>
    <cellStyle name="0_Warning" xfId="14" xr:uid="{06264EF8-74D3-41BC-A92A-E8D80C90E7FF}"/>
    <cellStyle name="Accent3" xfId="24" builtinId="37" customBuiltin="1"/>
    <cellStyle name="Accent4" xfId="25" builtinId="41" customBuiltin="1"/>
    <cellStyle name="Accent5" xfId="26" builtinId="45" customBuiltin="1"/>
    <cellStyle name="Accent7" xfId="27" xr:uid="{5564083B-CCE9-473C-ABF2-E2FF74FC1200}"/>
    <cellStyle name="Accent8" xfId="28" xr:uid="{A2C84BD8-78D7-4822-A167-8761B59EED75}"/>
    <cellStyle name="Berekening" xfId="35" builtinId="22" customBuiltin="1"/>
    <cellStyle name="Controlecel" xfId="37" builtinId="23" customBuiltin="1"/>
    <cellStyle name="Gekoppelde cel" xfId="36" builtinId="24" customBuiltin="1"/>
    <cellStyle name="Gevolgde hyperlink" xfId="46" builtinId="9" customBuiltin="1"/>
    <cellStyle name="Goed" xfId="6" builtinId="26" customBuiltin="1"/>
    <cellStyle name="Hyperlink" xfId="45" builtinId="8" customBuiltin="1"/>
    <cellStyle name="Invoer" xfId="33"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39" builtinId="10" customBuiltin="1"/>
    <cellStyle name="Ongeldig" xfId="7" builtinId="27" customBuiltin="1"/>
    <cellStyle name="Standaard" xfId="0" builtinId="0" customBuiltin="1"/>
    <cellStyle name="Titel" xfId="23" builtinId="15" customBuiltin="1"/>
    <cellStyle name="Totaal" xfId="9" builtinId="25" customBuiltin="1"/>
    <cellStyle name="Uitvoer" xfId="34" builtinId="21" customBuiltin="1"/>
    <cellStyle name="Verklarende tekst" xfId="40" builtinId="53" customBuiltin="1"/>
    <cellStyle name="Waarschuwingstekst" xfId="38" builtinId="11" customBuiltin="1"/>
  </cellStyles>
  <dxfs count="71">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theme="7" tint="0.39994506668294322"/>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
      <font>
        <b/>
        <i val="0"/>
        <strike val="0"/>
        <color theme="0"/>
      </font>
      <numFmt numFmtId="30" formatCode="@"/>
      <fill>
        <patternFill>
          <bgColor rgb="FF2E556C"/>
        </patternFill>
      </fill>
    </dxf>
  </dxfs>
  <tableStyles count="0" defaultTableStyle="TableStyleMedium2" defaultPivotStyle="PivotStyleLight16"/>
  <colors>
    <mruColors>
      <color rgb="FF262626"/>
      <color rgb="FFE87120"/>
      <color rgb="FF8EA1AC"/>
      <color rgb="FF386784"/>
      <color rgb="FF2E556C"/>
      <color rgb="FFAAC8DB"/>
      <color rgb="FFEBEBEB"/>
      <color rgb="FF475761"/>
      <color rgb="FFC8D1D6"/>
      <color rgb="FFF5A6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eetMetadata" Target="metadata.xml"/><Relationship Id="rId11" Type="http://schemas.openxmlformats.org/officeDocument/2006/relationships/customXml" Target="../customXml/item4.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image" Target="../media/image14.png"/><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image" Target="../media/image15.png"/><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image" Target="../media/image15.png"/><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image" Target="../media/image14.png"/><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Vragen!$AL$245</c:f>
              <c:strCache>
                <c:ptCount val="1"/>
                <c:pt idx="0">
                  <c:v>Op basis van de vragenlijst, lijkt er op dit moment beperkte circulaire potentie voor uw producten of die van de OEM. De bijdrage van de producten aan de prestatie wat betreft circulariteit is klein en/of de circulaire activiteiten van de OEM zijn beperkt</c:v>
                </c:pt>
              </c:strCache>
            </c:strRef>
          </c:tx>
          <c:spPr>
            <a:ln w="19050" cap="rnd">
              <a:solidFill>
                <a:schemeClr val="accent1"/>
              </a:solidFill>
              <a:round/>
            </a:ln>
            <a:effectLst/>
          </c:spPr>
          <c:marker>
            <c:symbol val="circle"/>
            <c:size val="9"/>
            <c:spPr>
              <a:solidFill>
                <a:schemeClr val="bg1"/>
              </a:solidFill>
              <a:ln w="9525">
                <a:noFill/>
              </a:ln>
              <a:effectLst/>
            </c:spPr>
          </c:marker>
          <c:xVal>
            <c:numRef>
              <c:f>Vragen!$AK$246</c:f>
            </c:numRef>
          </c:xVal>
          <c:yVal>
            <c:numRef>
              <c:f>Vragen!$AL$246</c:f>
            </c:numRef>
          </c:yVal>
          <c:smooth val="0"/>
          <c:extLst>
            <c:ext xmlns:c16="http://schemas.microsoft.com/office/drawing/2014/chart" uri="{C3380CC4-5D6E-409C-BE32-E72D297353CC}">
              <c16:uniqueId val="{00000000-134A-4D36-A1FB-EE25752CFE26}"/>
            </c:ext>
          </c:extLst>
        </c:ser>
        <c:dLbls>
          <c:showLegendKey val="0"/>
          <c:showVal val="0"/>
          <c:showCatName val="0"/>
          <c:showSerName val="0"/>
          <c:showPercent val="0"/>
          <c:showBubbleSize val="0"/>
        </c:dLbls>
        <c:axId val="920747552"/>
        <c:axId val="920735904"/>
      </c:scatterChart>
      <c:valAx>
        <c:axId val="920747552"/>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20735904"/>
        <c:crosses val="autoZero"/>
        <c:crossBetween val="midCat"/>
      </c:valAx>
      <c:valAx>
        <c:axId val="9207359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20747552"/>
        <c:crosses val="autoZero"/>
        <c:crossBetween val="midCat"/>
        <c:majorUnit val="0.2"/>
      </c:valAx>
      <c:spPr>
        <a:blipFill>
          <a:blip xmlns:r="http://schemas.openxmlformats.org/officeDocument/2006/relationships" r:embed="rId3"/>
          <a:stretch>
            <a:fillRect/>
          </a:stretch>
        </a:blip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spPr>
            <a:noFill/>
            <a:ln>
              <a:noFill/>
            </a:ln>
            <a:effectLst/>
          </c:spPr>
          <c:invertIfNegative val="0"/>
          <c:val>
            <c:numRef>
              <c:f>Resultaten!$E$17</c:f>
              <c:numCache>
                <c:formatCode>0%</c:formatCode>
                <c:ptCount val="1"/>
                <c:pt idx="0">
                  <c:v>0.995</c:v>
                </c:pt>
              </c:numCache>
            </c:numRef>
          </c:val>
          <c:extLst>
            <c:ext xmlns:c16="http://schemas.microsoft.com/office/drawing/2014/chart" uri="{C3380CC4-5D6E-409C-BE32-E72D297353CC}">
              <c16:uniqueId val="{00000000-891E-47A3-A628-1D9B0677B7DD}"/>
            </c:ext>
          </c:extLst>
        </c:ser>
        <c:ser>
          <c:idx val="1"/>
          <c:order val="1"/>
          <c:spPr>
            <a:solidFill>
              <a:schemeClr val="bg1"/>
            </a:solidFill>
            <a:ln>
              <a:solidFill>
                <a:schemeClr val="tx1"/>
              </a:solidFill>
            </a:ln>
            <a:effectLst/>
          </c:spPr>
          <c:invertIfNegative val="0"/>
          <c:val>
            <c:numRef>
              <c:f>Resultaten!$E$18</c:f>
              <c:numCache>
                <c:formatCode>0%</c:formatCode>
                <c:ptCount val="1"/>
                <c:pt idx="0">
                  <c:v>0.01</c:v>
                </c:pt>
              </c:numCache>
            </c:numRef>
          </c:val>
          <c:extLst>
            <c:ext xmlns:c16="http://schemas.microsoft.com/office/drawing/2014/chart" uri="{C3380CC4-5D6E-409C-BE32-E72D297353CC}">
              <c16:uniqueId val="{00000001-891E-47A3-A628-1D9B0677B7DD}"/>
            </c:ext>
          </c:extLst>
        </c:ser>
        <c:dLbls>
          <c:showLegendKey val="0"/>
          <c:showVal val="0"/>
          <c:showCatName val="0"/>
          <c:showSerName val="0"/>
          <c:showPercent val="0"/>
          <c:showBubbleSize val="0"/>
        </c:dLbls>
        <c:gapWidth val="0"/>
        <c:overlap val="100"/>
        <c:axId val="920736320"/>
        <c:axId val="920745056"/>
      </c:barChart>
      <c:catAx>
        <c:axId val="920736320"/>
        <c:scaling>
          <c:orientation val="minMax"/>
        </c:scaling>
        <c:delete val="1"/>
        <c:axPos val="l"/>
        <c:numFmt formatCode="General" sourceLinked="1"/>
        <c:majorTickMark val="none"/>
        <c:minorTickMark val="none"/>
        <c:tickLblPos val="nextTo"/>
        <c:crossAx val="920745056"/>
        <c:crosses val="autoZero"/>
        <c:auto val="1"/>
        <c:lblAlgn val="ctr"/>
        <c:lblOffset val="100"/>
        <c:noMultiLvlLbl val="0"/>
      </c:catAx>
      <c:valAx>
        <c:axId val="920745056"/>
        <c:scaling>
          <c:orientation val="minMax"/>
          <c:max val="1"/>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20736320"/>
        <c:crosses val="autoZero"/>
        <c:crossBetween val="between"/>
        <c:majorUnit val="0.2"/>
      </c:valAx>
      <c:spPr>
        <a:blipFill>
          <a:blip xmlns:r="http://schemas.openxmlformats.org/officeDocument/2006/relationships" r:embed="rId3"/>
          <a:stretch>
            <a:fillRect/>
          </a:stretch>
        </a:blip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spPr>
            <a:noFill/>
            <a:ln>
              <a:noFill/>
            </a:ln>
            <a:effectLst/>
          </c:spPr>
          <c:invertIfNegative val="0"/>
          <c:val>
            <c:numRef>
              <c:f>Resultaten!$E$29</c:f>
              <c:numCache>
                <c:formatCode>0%</c:formatCode>
                <c:ptCount val="1"/>
                <c:pt idx="0">
                  <c:v>-5.0000000000000001E-3</c:v>
                </c:pt>
              </c:numCache>
            </c:numRef>
          </c:val>
          <c:extLst>
            <c:ext xmlns:c16="http://schemas.microsoft.com/office/drawing/2014/chart" uri="{C3380CC4-5D6E-409C-BE32-E72D297353CC}">
              <c16:uniqueId val="{00000000-277A-4DB3-8F81-EA6D6EF60678}"/>
            </c:ext>
          </c:extLst>
        </c:ser>
        <c:ser>
          <c:idx val="1"/>
          <c:order val="1"/>
          <c:spPr>
            <a:solidFill>
              <a:schemeClr val="bg1"/>
            </a:solidFill>
            <a:ln>
              <a:solidFill>
                <a:schemeClr val="tx1"/>
              </a:solidFill>
            </a:ln>
            <a:effectLst/>
          </c:spPr>
          <c:invertIfNegative val="0"/>
          <c:val>
            <c:numRef>
              <c:f>Resultaten!$E$30</c:f>
              <c:numCache>
                <c:formatCode>0.00%</c:formatCode>
                <c:ptCount val="1"/>
                <c:pt idx="0">
                  <c:v>0.01</c:v>
                </c:pt>
              </c:numCache>
            </c:numRef>
          </c:val>
          <c:extLst>
            <c:ext xmlns:c16="http://schemas.microsoft.com/office/drawing/2014/chart" uri="{C3380CC4-5D6E-409C-BE32-E72D297353CC}">
              <c16:uniqueId val="{00000001-277A-4DB3-8F81-EA6D6EF60678}"/>
            </c:ext>
          </c:extLst>
        </c:ser>
        <c:dLbls>
          <c:showLegendKey val="0"/>
          <c:showVal val="0"/>
          <c:showCatName val="0"/>
          <c:showSerName val="0"/>
          <c:showPercent val="0"/>
          <c:showBubbleSize val="0"/>
        </c:dLbls>
        <c:gapWidth val="0"/>
        <c:overlap val="100"/>
        <c:axId val="920736320"/>
        <c:axId val="920745056"/>
      </c:barChart>
      <c:catAx>
        <c:axId val="920736320"/>
        <c:scaling>
          <c:orientation val="minMax"/>
        </c:scaling>
        <c:delete val="1"/>
        <c:axPos val="l"/>
        <c:numFmt formatCode="General" sourceLinked="1"/>
        <c:majorTickMark val="none"/>
        <c:minorTickMark val="none"/>
        <c:tickLblPos val="nextTo"/>
        <c:crossAx val="920745056"/>
        <c:crosses val="autoZero"/>
        <c:auto val="1"/>
        <c:lblAlgn val="ctr"/>
        <c:lblOffset val="100"/>
        <c:noMultiLvlLbl val="0"/>
      </c:catAx>
      <c:valAx>
        <c:axId val="920745056"/>
        <c:scaling>
          <c:orientation val="minMax"/>
          <c:max val="1"/>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20736320"/>
        <c:crosses val="autoZero"/>
        <c:crossBetween val="between"/>
        <c:majorUnit val="0.2"/>
      </c:valAx>
      <c:spPr>
        <a:blipFill>
          <a:blip xmlns:r="http://schemas.openxmlformats.org/officeDocument/2006/relationships" r:embed="rId3"/>
          <a:stretch>
            <a:fillRect/>
          </a:stretch>
        </a:blip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52185945376075"/>
          <c:y val="3.0116358658453114E-2"/>
          <c:w val="0.81783881529858937"/>
          <c:h val="0.87018086453830412"/>
        </c:manualLayout>
      </c:layout>
      <c:scatterChart>
        <c:scatterStyle val="lineMarker"/>
        <c:varyColors val="0"/>
        <c:ser>
          <c:idx val="0"/>
          <c:order val="0"/>
          <c:tx>
            <c:strRef>
              <c:f>Resultaten!$F$42</c:f>
              <c:strCache>
                <c:ptCount val="1"/>
                <c:pt idx="0">
                  <c:v>XX</c:v>
                </c:pt>
              </c:strCache>
            </c:strRef>
          </c:tx>
          <c:spPr>
            <a:ln w="25400" cap="rnd">
              <a:noFill/>
              <a:round/>
            </a:ln>
            <a:effectLst/>
          </c:spPr>
          <c:marker>
            <c:symbol val="circle"/>
            <c:size val="9"/>
            <c:spPr>
              <a:solidFill>
                <a:schemeClr val="bg1"/>
              </a:solidFill>
              <a:ln w="9525">
                <a:solidFill>
                  <a:schemeClr val="tx1"/>
                </a:solidFill>
              </a:ln>
              <a:effectLst/>
            </c:spPr>
          </c:marker>
          <c:xVal>
            <c:numRef>
              <c:f>Resultaten!$E$43</c:f>
              <c:numCache>
                <c:formatCode>0%</c:formatCode>
                <c:ptCount val="1"/>
                <c:pt idx="0">
                  <c:v>1</c:v>
                </c:pt>
              </c:numCache>
            </c:numRef>
          </c:xVal>
          <c:yVal>
            <c:numRef>
              <c:f>Resultaten!$F$43</c:f>
              <c:numCache>
                <c:formatCode>0%</c:formatCode>
                <c:ptCount val="1"/>
                <c:pt idx="0">
                  <c:v>0</c:v>
                </c:pt>
              </c:numCache>
            </c:numRef>
          </c:yVal>
          <c:smooth val="0"/>
          <c:extLst>
            <c:ext xmlns:c16="http://schemas.microsoft.com/office/drawing/2014/chart" uri="{C3380CC4-5D6E-409C-BE32-E72D297353CC}">
              <c16:uniqueId val="{00000000-BBB2-4B55-91EF-39579E95640C}"/>
            </c:ext>
          </c:extLst>
        </c:ser>
        <c:dLbls>
          <c:showLegendKey val="0"/>
          <c:showVal val="0"/>
          <c:showCatName val="0"/>
          <c:showSerName val="0"/>
          <c:showPercent val="0"/>
          <c:showBubbleSize val="0"/>
        </c:dLbls>
        <c:axId val="916769632"/>
        <c:axId val="916768800"/>
      </c:scatterChart>
      <c:valAx>
        <c:axId val="916769632"/>
        <c:scaling>
          <c:orientation val="minMax"/>
          <c:max val="1"/>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Franklin Gothic Demi" panose="020B0703020102020204" pitchFamily="34" charset="0"/>
                    <a:ea typeface="+mn-ea"/>
                    <a:cs typeface="+mn-cs"/>
                  </a:defRPr>
                </a:pPr>
                <a:r>
                  <a:rPr lang="en-GB" sz="1200">
                    <a:latin typeface="Franklin Gothic Demi" panose="020B0703020102020204" pitchFamily="34" charset="0"/>
                  </a:rPr>
                  <a:t>Relatie met de klant / OEM</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Franklin Gothic Demi" panose="020B0703020102020204" pitchFamily="34" charset="0"/>
                  <a:ea typeface="+mn-ea"/>
                  <a:cs typeface="+mn-cs"/>
                </a:defRPr>
              </a:pPr>
              <a:endParaRPr lang="nl-NL"/>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16768800"/>
        <c:crosses val="autoZero"/>
        <c:crossBetween val="midCat"/>
        <c:majorUnit val="0.5"/>
        <c:minorUnit val="0.5"/>
      </c:valAx>
      <c:valAx>
        <c:axId val="91676880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Franklin Gothic Demi" panose="020B0703020102020204" pitchFamily="34" charset="0"/>
                    <a:ea typeface="+mn-ea"/>
                    <a:cs typeface="+mn-cs"/>
                  </a:defRPr>
                </a:pPr>
                <a:r>
                  <a:rPr lang="en-GB" sz="1200">
                    <a:latin typeface="Franklin Gothic Demi" panose="020B0703020102020204" pitchFamily="34" charset="0"/>
                  </a:rPr>
                  <a:t>Circulaire Potentie</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Franklin Gothic Demi" panose="020B0703020102020204" pitchFamily="34" charset="0"/>
                  <a:ea typeface="+mn-ea"/>
                  <a:cs typeface="+mn-cs"/>
                </a:defRPr>
              </a:pPr>
              <a:endParaRPr lang="nl-NL"/>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16769632"/>
        <c:crosses val="autoZero"/>
        <c:crossBetween val="midCat"/>
        <c:majorUnit val="0.5"/>
        <c:minorUnit val="0.5"/>
      </c:valAx>
      <c:spPr>
        <a:blipFill>
          <a:blip xmlns:r="http://schemas.openxmlformats.org/officeDocument/2006/relationships" r:embed="rId3"/>
          <a:stretch>
            <a:fillRect/>
          </a:stretch>
        </a:blip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Radio" firstButton="1" fmlaLink="Vragen!$AK$30" lockText="1" noThreeD="1"/>
</file>

<file path=xl/ctrlProps/ctrlProp10.xml><?xml version="1.0" encoding="utf-8"?>
<formControlPr xmlns="http://schemas.microsoft.com/office/spreadsheetml/2009/9/main" objectType="Radio" firstButton="1" fmlaLink="Vragen!$AK$43"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K$37"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fmlaLink="Vragen!$AK$50"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fmlaLink="Vragen!$AK$55"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firstButton="1" fmlaLink="$AK$6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fmlaLink="$AK$82"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fmlaLink="$AK$75"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firstButton="1" fmlaLink="$AK$93"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Radio" firstButton="1" fmlaLink="$AK$87"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firstButton="1" fmlaLink="$AK$10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firstButton="1" fmlaLink="$AK$107"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fmlaLink="$AK$116"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firstButton="1" fmlaLink="Vragen!$AK$12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firstButton="1" fmlaLink="Vragen!$AK$126"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firstButton="1" fmlaLink="Vragen!$AK$131"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firstButton="1" fmlaLink="Vragen!$AK$136"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Vragen!$AK$141"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firstButton="1" fmlaLink="Vragen!$AK$146" lockText="1" noThreeD="1"/>
</file>

<file path=xl/ctrlProps/ctrlProp7.xml><?xml version="1.0" encoding="utf-8"?>
<formControlPr xmlns="http://schemas.microsoft.com/office/spreadsheetml/2009/9/main" objectType="Radio" checked="Checked" firstButton="1" fmlaLink="$AK$23"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firstButton="1" fmlaLink="$AK$154"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K$160"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Radio" firstButton="1" fmlaLink="$AK$165"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Radio" firstButton="1" fmlaLink="$AK$170"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Radio" firstButton="1" fmlaLink="$AK$175"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K$180"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Radio" firstButton="1" fmlaLink="$AK$186"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image" Target="../media/image12.png"/><Relationship Id="rId3" Type="http://schemas.openxmlformats.org/officeDocument/2006/relationships/image" Target="../media/image3.png"/><Relationship Id="rId7" Type="http://schemas.openxmlformats.org/officeDocument/2006/relationships/image" Target="../media/image6.svg"/><Relationship Id="rId12" Type="http://schemas.openxmlformats.org/officeDocument/2006/relationships/image" Target="../media/image11.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5.png"/><Relationship Id="rId11" Type="http://schemas.openxmlformats.org/officeDocument/2006/relationships/image" Target="../media/image10.jpeg"/><Relationship Id="rId5" Type="http://schemas.openxmlformats.org/officeDocument/2006/relationships/hyperlink" Target="#Resultaten!A1"/><Relationship Id="rId10" Type="http://schemas.openxmlformats.org/officeDocument/2006/relationships/image" Target="../media/image9.png"/><Relationship Id="rId4" Type="http://schemas.openxmlformats.org/officeDocument/2006/relationships/image" Target="../media/image4.svg"/><Relationship Id="rId9" Type="http://schemas.openxmlformats.org/officeDocument/2006/relationships/image" Target="../media/image8.svg"/><Relationship Id="rId14" Type="http://schemas.openxmlformats.org/officeDocument/2006/relationships/image" Target="../media/image13.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2.sv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Vragen!A1"/><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11</xdr:col>
      <xdr:colOff>63857</xdr:colOff>
      <xdr:row>0</xdr:row>
      <xdr:rowOff>22399</xdr:rowOff>
    </xdr:from>
    <xdr:to>
      <xdr:col>13</xdr:col>
      <xdr:colOff>225704</xdr:colOff>
      <xdr:row>1</xdr:row>
      <xdr:rowOff>20494</xdr:rowOff>
    </xdr:to>
    <xdr:grpSp>
      <xdr:nvGrpSpPr>
        <xdr:cNvPr id="18" name="Group 17">
          <a:extLst>
            <a:ext uri="{FF2B5EF4-FFF2-40B4-BE49-F238E27FC236}">
              <a16:creationId xmlns:a16="http://schemas.microsoft.com/office/drawing/2014/main" id="{00000000-0008-0000-0000-000012000000}"/>
            </a:ext>
          </a:extLst>
        </xdr:cNvPr>
        <xdr:cNvGrpSpPr/>
      </xdr:nvGrpSpPr>
      <xdr:grpSpPr>
        <a:xfrm>
          <a:off x="5982057" y="22399"/>
          <a:ext cx="403147" cy="493395"/>
          <a:chOff x="7401917" y="1939290"/>
          <a:chExt cx="407592" cy="499110"/>
        </a:xfrm>
      </xdr:grpSpPr>
      <xdr:sp macro="" textlink="">
        <xdr:nvSpPr>
          <xdr:cNvPr id="166" name="Rectangle: Rounded Corners 165">
            <a:extLst>
              <a:ext uri="{FF2B5EF4-FFF2-40B4-BE49-F238E27FC236}">
                <a16:creationId xmlns:a16="http://schemas.microsoft.com/office/drawing/2014/main" id="{00000000-0008-0000-0000-0000A6000000}"/>
              </a:ext>
            </a:extLst>
          </xdr:cNvPr>
          <xdr:cNvSpPr/>
        </xdr:nvSpPr>
        <xdr:spPr>
          <a:xfrm>
            <a:off x="7401917" y="1939290"/>
            <a:ext cx="407592" cy="499110"/>
          </a:xfrm>
          <a:prstGeom prst="roundRect">
            <a:avLst/>
          </a:prstGeom>
          <a:solidFill>
            <a:srgbClr val="26262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14" name="Graphic 13" descr="Clipboard outline">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427595" y="1941195"/>
            <a:ext cx="371475" cy="371475"/>
          </a:xfrm>
          <a:prstGeom prst="rect">
            <a:avLst/>
          </a:prstGeom>
        </xdr:spPr>
      </xdr:pic>
    </xdr:grpSp>
    <xdr:clientData/>
  </xdr:twoCellAnchor>
  <xdr:twoCellAnchor>
    <xdr:from>
      <xdr:col>8</xdr:col>
      <xdr:colOff>39052</xdr:colOff>
      <xdr:row>0</xdr:row>
      <xdr:rowOff>28114</xdr:rowOff>
    </xdr:from>
    <xdr:to>
      <xdr:col>8</xdr:col>
      <xdr:colOff>441008</xdr:colOff>
      <xdr:row>1</xdr:row>
      <xdr:rowOff>19050</xdr:rowOff>
    </xdr:to>
    <xdr:grpSp>
      <xdr:nvGrpSpPr>
        <xdr:cNvPr id="19" name="Group 18">
          <a:extLst>
            <a:ext uri="{FF2B5EF4-FFF2-40B4-BE49-F238E27FC236}">
              <a16:creationId xmlns:a16="http://schemas.microsoft.com/office/drawing/2014/main" id="{00000000-0008-0000-0000-000013000000}"/>
            </a:ext>
          </a:extLst>
        </xdr:cNvPr>
        <xdr:cNvGrpSpPr/>
      </xdr:nvGrpSpPr>
      <xdr:grpSpPr>
        <a:xfrm>
          <a:off x="5246052" y="28114"/>
          <a:ext cx="401956" cy="486236"/>
          <a:chOff x="5559742" y="16684"/>
          <a:chExt cx="411481" cy="497666"/>
        </a:xfrm>
      </xdr:grpSpPr>
      <xdr:sp macro="" textlink="">
        <xdr:nvSpPr>
          <xdr:cNvPr id="6" name="Rectangle: Rounded Corners 5">
            <a:extLst>
              <a:ext uri="{FF2B5EF4-FFF2-40B4-BE49-F238E27FC236}">
                <a16:creationId xmlns:a16="http://schemas.microsoft.com/office/drawing/2014/main" id="{00000000-0008-0000-0000-000006000000}"/>
              </a:ext>
            </a:extLst>
          </xdr:cNvPr>
          <xdr:cNvSpPr/>
        </xdr:nvSpPr>
        <xdr:spPr>
          <a:xfrm>
            <a:off x="5570103" y="17145"/>
            <a:ext cx="400285" cy="497205"/>
          </a:xfrm>
          <a:prstGeom prst="roundRect">
            <a:avLst/>
          </a:prstGeom>
          <a:solidFill>
            <a:srgbClr val="26262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8" name="Graphic 7" descr="Information outline">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559742" y="16684"/>
            <a:ext cx="411481" cy="402696"/>
          </a:xfrm>
          <a:prstGeom prst="rect">
            <a:avLst/>
          </a:prstGeom>
        </xdr:spPr>
      </xdr:pic>
    </xdr:grpSp>
    <xdr:clientData/>
  </xdr:twoCellAnchor>
  <xdr:twoCellAnchor>
    <xdr:from>
      <xdr:col>7</xdr:col>
      <xdr:colOff>893445</xdr:colOff>
      <xdr:row>0</xdr:row>
      <xdr:rowOff>388621</xdr:rowOff>
    </xdr:from>
    <xdr:to>
      <xdr:col>15</xdr:col>
      <xdr:colOff>114300</xdr:colOff>
      <xdr:row>1</xdr:row>
      <xdr:rowOff>20957</xdr:rowOff>
    </xdr:to>
    <xdr:sp macro="" textlink="">
      <xdr:nvSpPr>
        <xdr:cNvPr id="162" name="Rectangle: Rounded Corners 161">
          <a:extLst>
            <a:ext uri="{FF2B5EF4-FFF2-40B4-BE49-F238E27FC236}">
              <a16:creationId xmlns:a16="http://schemas.microsoft.com/office/drawing/2014/main" id="{00000000-0008-0000-0000-0000A2000000}"/>
            </a:ext>
          </a:extLst>
        </xdr:cNvPr>
        <xdr:cNvSpPr/>
      </xdr:nvSpPr>
      <xdr:spPr>
        <a:xfrm>
          <a:off x="5255895" y="388621"/>
          <a:ext cx="1706880" cy="127636"/>
        </a:xfrm>
        <a:prstGeom prst="roundRect">
          <a:avLst/>
        </a:prstGeom>
        <a:solidFill>
          <a:srgbClr val="26262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absolute">
    <xdr:from>
      <xdr:col>7</xdr:col>
      <xdr:colOff>929640</xdr:colOff>
      <xdr:row>0</xdr:row>
      <xdr:rowOff>363855</xdr:rowOff>
    </xdr:from>
    <xdr:to>
      <xdr:col>15</xdr:col>
      <xdr:colOff>57149</xdr:colOff>
      <xdr:row>2</xdr:row>
      <xdr:rowOff>97155</xdr:rowOff>
    </xdr:to>
    <xdr:sp macro="" textlink="">
      <xdr:nvSpPr>
        <xdr:cNvPr id="17" name="Rectangle 16">
          <a:extLst>
            <a:ext uri="{FF2B5EF4-FFF2-40B4-BE49-F238E27FC236}">
              <a16:creationId xmlns:a16="http://schemas.microsoft.com/office/drawing/2014/main" id="{00000000-0008-0000-0000-000011000000}"/>
            </a:ext>
          </a:extLst>
        </xdr:cNvPr>
        <xdr:cNvSpPr/>
      </xdr:nvSpPr>
      <xdr:spPr>
        <a:xfrm>
          <a:off x="5282565" y="363855"/>
          <a:ext cx="1636394"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700">
              <a:latin typeface="Franklin Gothic Book" panose="020B0503020102020204" pitchFamily="34" charset="0"/>
            </a:rPr>
            <a:t>KLIK</a:t>
          </a:r>
          <a:r>
            <a:rPr lang="en-GB" sz="700" baseline="0">
              <a:latin typeface="Franklin Gothic Book" panose="020B0503020102020204" pitchFamily="34" charset="0"/>
            </a:rPr>
            <a:t> HIERBOVEN OP DE "+" KNOP</a:t>
          </a:r>
          <a:endParaRPr lang="en-GB" sz="700">
            <a:latin typeface="Franklin Gothic Book" panose="020B0503020102020204" pitchFamily="34" charset="0"/>
          </a:endParaRPr>
        </a:p>
      </xdr:txBody>
    </xdr:sp>
    <xdr:clientData/>
  </xdr:twoCellAnchor>
  <xdr:twoCellAnchor>
    <xdr:from>
      <xdr:col>1</xdr:col>
      <xdr:colOff>207644</xdr:colOff>
      <xdr:row>12</xdr:row>
      <xdr:rowOff>283844</xdr:rowOff>
    </xdr:from>
    <xdr:to>
      <xdr:col>15</xdr:col>
      <xdr:colOff>449580</xdr:colOff>
      <xdr:row>66</xdr:row>
      <xdr:rowOff>114300</xdr:rowOff>
    </xdr:to>
    <xdr:sp macro="" textlink="">
      <xdr:nvSpPr>
        <xdr:cNvPr id="10" name="Rectangle: Rounded Corners 9">
          <a:extLst>
            <a:ext uri="{FF2B5EF4-FFF2-40B4-BE49-F238E27FC236}">
              <a16:creationId xmlns:a16="http://schemas.microsoft.com/office/drawing/2014/main" id="{00000000-0008-0000-0000-00000A000000}"/>
            </a:ext>
          </a:extLst>
        </xdr:cNvPr>
        <xdr:cNvSpPr/>
      </xdr:nvSpPr>
      <xdr:spPr>
        <a:xfrm>
          <a:off x="329564" y="4916804"/>
          <a:ext cx="13157836" cy="15984856"/>
        </a:xfrm>
        <a:prstGeom prst="roundRect">
          <a:avLst>
            <a:gd name="adj" fmla="val 2455"/>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9524</xdr:colOff>
      <xdr:row>28</xdr:row>
      <xdr:rowOff>495301</xdr:rowOff>
    </xdr:from>
    <xdr:to>
      <xdr:col>15</xdr:col>
      <xdr:colOff>7620</xdr:colOff>
      <xdr:row>65</xdr:row>
      <xdr:rowOff>24765</xdr:rowOff>
    </xdr:to>
    <xdr:sp macro="" textlink="">
      <xdr:nvSpPr>
        <xdr:cNvPr id="11" name="Rectangle: Rounded Corners 10">
          <a:extLst>
            <a:ext uri="{FF2B5EF4-FFF2-40B4-BE49-F238E27FC236}">
              <a16:creationId xmlns:a16="http://schemas.microsoft.com/office/drawing/2014/main" id="{00000000-0008-0000-0000-00000B000000}"/>
            </a:ext>
          </a:extLst>
        </xdr:cNvPr>
        <xdr:cNvSpPr/>
      </xdr:nvSpPr>
      <xdr:spPr>
        <a:xfrm>
          <a:off x="542924" y="11010901"/>
          <a:ext cx="8999221" cy="9197339"/>
        </a:xfrm>
        <a:prstGeom prst="roundRect">
          <a:avLst>
            <a:gd name="adj" fmla="val 1291"/>
          </a:avLst>
        </a:prstGeom>
        <a:noFill/>
        <a:ln w="825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3</xdr:col>
      <xdr:colOff>114300</xdr:colOff>
      <xdr:row>32</xdr:row>
      <xdr:rowOff>0</xdr:rowOff>
    </xdr:from>
    <xdr:to>
      <xdr:col>8</xdr:col>
      <xdr:colOff>467</xdr:colOff>
      <xdr:row>34</xdr:row>
      <xdr:rowOff>114300</xdr:rowOff>
    </xdr:to>
    <xdr:sp macro="" textlink="">
      <xdr:nvSpPr>
        <xdr:cNvPr id="2087"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twoCellAnchor>
  <mc:AlternateContent xmlns:mc="http://schemas.openxmlformats.org/markup-compatibility/2006">
    <mc:Choice xmlns:a14="http://schemas.microsoft.com/office/drawing/2010/main" Requires="a14">
      <xdr:twoCellAnchor editAs="oneCell">
        <xdr:from>
          <xdr:col>4</xdr:col>
          <xdr:colOff>25400</xdr:colOff>
          <xdr:row>33</xdr:row>
          <xdr:rowOff>12700</xdr:rowOff>
        </xdr:from>
        <xdr:to>
          <xdr:col>4</xdr:col>
          <xdr:colOff>1092200</xdr:colOff>
          <xdr:row>34</xdr:row>
          <xdr:rowOff>0</xdr:rowOff>
        </xdr:to>
        <xdr:sp macro="" textlink="">
          <xdr:nvSpPr>
            <xdr:cNvPr id="2069" name="Option Button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33</xdr:row>
          <xdr:rowOff>12700</xdr:rowOff>
        </xdr:from>
        <xdr:to>
          <xdr:col>5</xdr:col>
          <xdr:colOff>1092200</xdr:colOff>
          <xdr:row>34</xdr:row>
          <xdr:rowOff>0</xdr:rowOff>
        </xdr:to>
        <xdr:sp macro="" textlink="">
          <xdr:nvSpPr>
            <xdr:cNvPr id="2072" name="Option Button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33</xdr:row>
          <xdr:rowOff>0</xdr:rowOff>
        </xdr:from>
        <xdr:to>
          <xdr:col>6</xdr:col>
          <xdr:colOff>1092200</xdr:colOff>
          <xdr:row>34</xdr:row>
          <xdr:rowOff>0</xdr:rowOff>
        </xdr:to>
        <xdr:sp macro="" textlink="">
          <xdr:nvSpPr>
            <xdr:cNvPr id="2073" name="Option Button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33</xdr:row>
          <xdr:rowOff>0</xdr:rowOff>
        </xdr:from>
        <xdr:to>
          <xdr:col>7</xdr:col>
          <xdr:colOff>1092200</xdr:colOff>
          <xdr:row>34</xdr:row>
          <xdr:rowOff>0</xdr:rowOff>
        </xdr:to>
        <xdr:sp macro="" textlink="">
          <xdr:nvSpPr>
            <xdr:cNvPr id="2074" name="Option Button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30</xdr:row>
          <xdr:rowOff>139700</xdr:rowOff>
        </xdr:from>
        <xdr:to>
          <xdr:col>8</xdr:col>
          <xdr:colOff>139700</xdr:colOff>
          <xdr:row>35</xdr:row>
          <xdr:rowOff>25400</xdr:rowOff>
        </xdr:to>
        <xdr:sp macro="" textlink="">
          <xdr:nvSpPr>
            <xdr:cNvPr id="2075" name="Group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23</xdr:row>
          <xdr:rowOff>88900</xdr:rowOff>
        </xdr:from>
        <xdr:to>
          <xdr:col>8</xdr:col>
          <xdr:colOff>330200</xdr:colOff>
          <xdr:row>27</xdr:row>
          <xdr:rowOff>25400</xdr:rowOff>
        </xdr:to>
        <xdr:sp macro="" textlink="">
          <xdr:nvSpPr>
            <xdr:cNvPr id="2092" name="Group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1roup Box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25</xdr:row>
          <xdr:rowOff>12700</xdr:rowOff>
        </xdr:from>
        <xdr:to>
          <xdr:col>4</xdr:col>
          <xdr:colOff>1092200</xdr:colOff>
          <xdr:row>26</xdr:row>
          <xdr:rowOff>0</xdr:rowOff>
        </xdr:to>
        <xdr:sp macro="" textlink="">
          <xdr:nvSpPr>
            <xdr:cNvPr id="2093" name="Option Button 45" descr=" XX"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25</xdr:row>
          <xdr:rowOff>25400</xdr:rowOff>
        </xdr:from>
        <xdr:to>
          <xdr:col>5</xdr:col>
          <xdr:colOff>1092200</xdr:colOff>
          <xdr:row>26</xdr:row>
          <xdr:rowOff>0</xdr:rowOff>
        </xdr:to>
        <xdr:sp macro="" textlink="">
          <xdr:nvSpPr>
            <xdr:cNvPr id="2097" name="Option Button 49" descr="XX"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25</xdr:row>
          <xdr:rowOff>25400</xdr:rowOff>
        </xdr:from>
        <xdr:to>
          <xdr:col>6</xdr:col>
          <xdr:colOff>1092200</xdr:colOff>
          <xdr:row>26</xdr:row>
          <xdr:rowOff>0</xdr:rowOff>
        </xdr:to>
        <xdr:sp macro="" textlink="">
          <xdr:nvSpPr>
            <xdr:cNvPr id="2098" name="Option Button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xdr:oneCellAnchor>
    <xdr:from>
      <xdr:col>3</xdr:col>
      <xdr:colOff>114300</xdr:colOff>
      <xdr:row>44</xdr:row>
      <xdr:rowOff>0</xdr:rowOff>
    </xdr:from>
    <xdr:ext cx="4429125" cy="733425"/>
    <xdr:sp macro="" textlink="">
      <xdr:nvSpPr>
        <xdr:cNvPr id="57"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000-000039000000}"/>
            </a:ext>
          </a:extLst>
        </xdr:cNvPr>
        <xdr:cNvSpPr/>
      </xdr:nvSpPr>
      <xdr:spPr bwMode="auto">
        <a:xfrm>
          <a:off x="771525" y="7305675"/>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4</xdr:col>
          <xdr:colOff>25400</xdr:colOff>
          <xdr:row>45</xdr:row>
          <xdr:rowOff>38100</xdr:rowOff>
        </xdr:from>
        <xdr:to>
          <xdr:col>4</xdr:col>
          <xdr:colOff>1092200</xdr:colOff>
          <xdr:row>46</xdr:row>
          <xdr:rowOff>0</xdr:rowOff>
        </xdr:to>
        <xdr:sp macro="" textlink="">
          <xdr:nvSpPr>
            <xdr:cNvPr id="2104" name="Option Button 56"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45</xdr:row>
          <xdr:rowOff>38100</xdr:rowOff>
        </xdr:from>
        <xdr:to>
          <xdr:col>5</xdr:col>
          <xdr:colOff>1092200</xdr:colOff>
          <xdr:row>46</xdr:row>
          <xdr:rowOff>0</xdr:rowOff>
        </xdr:to>
        <xdr:sp macro="" textlink="">
          <xdr:nvSpPr>
            <xdr:cNvPr id="2105" name="Option Button 57"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45</xdr:row>
          <xdr:rowOff>38100</xdr:rowOff>
        </xdr:from>
        <xdr:to>
          <xdr:col>6</xdr:col>
          <xdr:colOff>1092200</xdr:colOff>
          <xdr:row>46</xdr:row>
          <xdr:rowOff>0</xdr:rowOff>
        </xdr:to>
        <xdr:sp macro="" textlink="">
          <xdr:nvSpPr>
            <xdr:cNvPr id="2106" name="Option Button 58"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45</xdr:row>
          <xdr:rowOff>25400</xdr:rowOff>
        </xdr:from>
        <xdr:to>
          <xdr:col>7</xdr:col>
          <xdr:colOff>1079500</xdr:colOff>
          <xdr:row>46</xdr:row>
          <xdr:rowOff>0</xdr:rowOff>
        </xdr:to>
        <xdr:sp macro="" textlink="">
          <xdr:nvSpPr>
            <xdr:cNvPr id="2107" name="Option Button 5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43</xdr:row>
          <xdr:rowOff>127000</xdr:rowOff>
        </xdr:from>
        <xdr:to>
          <xdr:col>8</xdr:col>
          <xdr:colOff>190500</xdr:colOff>
          <xdr:row>46</xdr:row>
          <xdr:rowOff>139700</xdr:rowOff>
        </xdr:to>
        <xdr:sp macro="" textlink="">
          <xdr:nvSpPr>
            <xdr:cNvPr id="2108" name="Group Box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60</a:t>
              </a:r>
            </a:p>
          </xdr:txBody>
        </xdr:sp>
        <xdr:clientData/>
      </xdr:twoCellAnchor>
    </mc:Choice>
    <mc:Fallback/>
  </mc:AlternateContent>
  <xdr:oneCellAnchor>
    <xdr:from>
      <xdr:col>3</xdr:col>
      <xdr:colOff>114300</xdr:colOff>
      <xdr:row>37</xdr:row>
      <xdr:rowOff>0</xdr:rowOff>
    </xdr:from>
    <xdr:ext cx="4429125" cy="733425"/>
    <xdr:sp macro="" textlink="">
      <xdr:nvSpPr>
        <xdr:cNvPr id="81"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000-000051000000}"/>
            </a:ext>
          </a:extLst>
        </xdr:cNvPr>
        <xdr:cNvSpPr/>
      </xdr:nvSpPr>
      <xdr:spPr bwMode="auto">
        <a:xfrm>
          <a:off x="771525" y="7305675"/>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4</xdr:col>
          <xdr:colOff>25400</xdr:colOff>
          <xdr:row>39</xdr:row>
          <xdr:rowOff>50800</xdr:rowOff>
        </xdr:from>
        <xdr:to>
          <xdr:col>4</xdr:col>
          <xdr:colOff>1092200</xdr:colOff>
          <xdr:row>40</xdr:row>
          <xdr:rowOff>0</xdr:rowOff>
        </xdr:to>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39</xdr:row>
          <xdr:rowOff>50800</xdr:rowOff>
        </xdr:from>
        <xdr:to>
          <xdr:col>5</xdr:col>
          <xdr:colOff>1092200</xdr:colOff>
          <xdr:row>40</xdr:row>
          <xdr:rowOff>0</xdr:rowOff>
        </xdr:to>
        <xdr:sp macro="" textlink="">
          <xdr:nvSpPr>
            <xdr:cNvPr id="2127" name="Option Button 79"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39</xdr:row>
          <xdr:rowOff>50800</xdr:rowOff>
        </xdr:from>
        <xdr:to>
          <xdr:col>6</xdr:col>
          <xdr:colOff>1092200</xdr:colOff>
          <xdr:row>40</xdr:row>
          <xdr:rowOff>0</xdr:rowOff>
        </xdr:to>
        <xdr:sp macro="" textlink="">
          <xdr:nvSpPr>
            <xdr:cNvPr id="2128" name="Option Button 8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39</xdr:row>
          <xdr:rowOff>50800</xdr:rowOff>
        </xdr:from>
        <xdr:to>
          <xdr:col>7</xdr:col>
          <xdr:colOff>1092200</xdr:colOff>
          <xdr:row>40</xdr:row>
          <xdr:rowOff>0</xdr:rowOff>
        </xdr:to>
        <xdr:sp macro="" textlink="">
          <xdr:nvSpPr>
            <xdr:cNvPr id="2129" name="Option Button 81"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36</xdr:row>
          <xdr:rowOff>419100</xdr:rowOff>
        </xdr:from>
        <xdr:to>
          <xdr:col>8</xdr:col>
          <xdr:colOff>254000</xdr:colOff>
          <xdr:row>40</xdr:row>
          <xdr:rowOff>0</xdr:rowOff>
        </xdr:to>
        <xdr:sp macro="" textlink="">
          <xdr:nvSpPr>
            <xdr:cNvPr id="2130" name="Group Box 82"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82</a:t>
              </a:r>
            </a:p>
          </xdr:txBody>
        </xdr:sp>
        <xdr:clientData/>
      </xdr:twoCellAnchor>
    </mc:Choice>
    <mc:Fallback/>
  </mc:AlternateContent>
  <xdr:oneCellAnchor>
    <xdr:from>
      <xdr:col>3</xdr:col>
      <xdr:colOff>114300</xdr:colOff>
      <xdr:row>50</xdr:row>
      <xdr:rowOff>0</xdr:rowOff>
    </xdr:from>
    <xdr:ext cx="4429125" cy="733425"/>
    <xdr:sp macro="" textlink="">
      <xdr:nvSpPr>
        <xdr:cNvPr id="37"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000-000025000000}"/>
            </a:ext>
          </a:extLst>
        </xdr:cNvPr>
        <xdr:cNvSpPr/>
      </xdr:nvSpPr>
      <xdr:spPr bwMode="auto">
        <a:xfrm>
          <a:off x="771525" y="10382250"/>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4</xdr:col>
          <xdr:colOff>12700</xdr:colOff>
          <xdr:row>51</xdr:row>
          <xdr:rowOff>38100</xdr:rowOff>
        </xdr:from>
        <xdr:to>
          <xdr:col>5</xdr:col>
          <xdr:colOff>1079500</xdr:colOff>
          <xdr:row>52</xdr:row>
          <xdr:rowOff>0</xdr:rowOff>
        </xdr:to>
        <xdr:sp macro="" textlink="">
          <xdr:nvSpPr>
            <xdr:cNvPr id="2131" name="Option Button 83"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51</xdr:row>
          <xdr:rowOff>38100</xdr:rowOff>
        </xdr:from>
        <xdr:to>
          <xdr:col>7</xdr:col>
          <xdr:colOff>1079500</xdr:colOff>
          <xdr:row>52</xdr:row>
          <xdr:rowOff>0</xdr:rowOff>
        </xdr:to>
        <xdr:sp macro="" textlink="">
          <xdr:nvSpPr>
            <xdr:cNvPr id="2132" name="Option Button 84"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49</xdr:row>
          <xdr:rowOff>101600</xdr:rowOff>
        </xdr:from>
        <xdr:to>
          <xdr:col>8</xdr:col>
          <xdr:colOff>114300</xdr:colOff>
          <xdr:row>52</xdr:row>
          <xdr:rowOff>76200</xdr:rowOff>
        </xdr:to>
        <xdr:sp macro="" textlink="">
          <xdr:nvSpPr>
            <xdr:cNvPr id="2135" name="Group Box 87" hidden="1">
              <a:extLst>
                <a:ext uri="{63B3BB69-23CF-44E3-9099-C40C66FF867C}">
                  <a14:compatExt spid="_x0000_s2135"/>
                </a:ext>
                <a:ext uri="{FF2B5EF4-FFF2-40B4-BE49-F238E27FC236}">
                  <a16:creationId xmlns:a16="http://schemas.microsoft.com/office/drawing/2014/main" id="{00000000-0008-0000-0000-00005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87</a:t>
              </a:r>
            </a:p>
          </xdr:txBody>
        </xdr:sp>
        <xdr:clientData/>
      </xdr:twoCellAnchor>
    </mc:Choice>
    <mc:Fallback/>
  </mc:AlternateContent>
  <xdr:oneCellAnchor>
    <xdr:from>
      <xdr:col>3</xdr:col>
      <xdr:colOff>114300</xdr:colOff>
      <xdr:row>56</xdr:row>
      <xdr:rowOff>0</xdr:rowOff>
    </xdr:from>
    <xdr:ext cx="4429125" cy="733425"/>
    <xdr:sp macro="" textlink="">
      <xdr:nvSpPr>
        <xdr:cNvPr id="43"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000-00002B000000}"/>
            </a:ext>
          </a:extLst>
        </xdr:cNvPr>
        <xdr:cNvSpPr/>
      </xdr:nvSpPr>
      <xdr:spPr bwMode="auto">
        <a:xfrm>
          <a:off x="771525" y="12011025"/>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4</xdr:col>
          <xdr:colOff>25400</xdr:colOff>
          <xdr:row>57</xdr:row>
          <xdr:rowOff>25400</xdr:rowOff>
        </xdr:from>
        <xdr:to>
          <xdr:col>4</xdr:col>
          <xdr:colOff>1092200</xdr:colOff>
          <xdr:row>58</xdr:row>
          <xdr:rowOff>0</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000-00005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57</xdr:row>
          <xdr:rowOff>12700</xdr:rowOff>
        </xdr:from>
        <xdr:to>
          <xdr:col>5</xdr:col>
          <xdr:colOff>1092200</xdr:colOff>
          <xdr:row>58</xdr:row>
          <xdr:rowOff>0</xdr:rowOff>
        </xdr:to>
        <xdr:sp macro="" textlink="">
          <xdr:nvSpPr>
            <xdr:cNvPr id="2137" name="Option Button 89" hidden="1">
              <a:extLst>
                <a:ext uri="{63B3BB69-23CF-44E3-9099-C40C66FF867C}">
                  <a14:compatExt spid="_x0000_s2137"/>
                </a:ext>
                <a:ext uri="{FF2B5EF4-FFF2-40B4-BE49-F238E27FC236}">
                  <a16:creationId xmlns:a16="http://schemas.microsoft.com/office/drawing/2014/main" id="{00000000-0008-0000-0000-00005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55</xdr:row>
          <xdr:rowOff>101600</xdr:rowOff>
        </xdr:from>
        <xdr:to>
          <xdr:col>8</xdr:col>
          <xdr:colOff>114300</xdr:colOff>
          <xdr:row>58</xdr:row>
          <xdr:rowOff>76200</xdr:rowOff>
        </xdr:to>
        <xdr:sp macro="" textlink="">
          <xdr:nvSpPr>
            <xdr:cNvPr id="2138" name="Group Box 90" hidden="1">
              <a:extLst>
                <a:ext uri="{63B3BB69-23CF-44E3-9099-C40C66FF867C}">
                  <a14:compatExt spid="_x0000_s2138"/>
                </a:ext>
                <a:ext uri="{FF2B5EF4-FFF2-40B4-BE49-F238E27FC236}">
                  <a16:creationId xmlns:a16="http://schemas.microsoft.com/office/drawing/2014/main" id="{00000000-0008-0000-0000-00005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57</xdr:row>
          <xdr:rowOff>25400</xdr:rowOff>
        </xdr:from>
        <xdr:to>
          <xdr:col>6</xdr:col>
          <xdr:colOff>1092200</xdr:colOff>
          <xdr:row>58</xdr:row>
          <xdr:rowOff>0</xdr:rowOff>
        </xdr:to>
        <xdr:sp macro="" textlink="">
          <xdr:nvSpPr>
            <xdr:cNvPr id="2139" name="Option Button 91" hidden="1">
              <a:extLst>
                <a:ext uri="{63B3BB69-23CF-44E3-9099-C40C66FF867C}">
                  <a14:compatExt spid="_x0000_s2139"/>
                </a:ext>
                <a:ext uri="{FF2B5EF4-FFF2-40B4-BE49-F238E27FC236}">
                  <a16:creationId xmlns:a16="http://schemas.microsoft.com/office/drawing/2014/main" id="{00000000-0008-0000-0000-00005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xdr:oneCellAnchor>
    <xdr:from>
      <xdr:col>3</xdr:col>
      <xdr:colOff>114300</xdr:colOff>
      <xdr:row>62</xdr:row>
      <xdr:rowOff>0</xdr:rowOff>
    </xdr:from>
    <xdr:ext cx="4429125" cy="733425"/>
    <xdr:sp macro="" textlink="">
      <xdr:nvSpPr>
        <xdr:cNvPr id="49"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000-000031000000}"/>
            </a:ext>
          </a:extLst>
        </xdr:cNvPr>
        <xdr:cNvSpPr/>
      </xdr:nvSpPr>
      <xdr:spPr bwMode="auto">
        <a:xfrm>
          <a:off x="771525" y="13401675"/>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4</xdr:col>
          <xdr:colOff>12700</xdr:colOff>
          <xdr:row>63</xdr:row>
          <xdr:rowOff>63500</xdr:rowOff>
        </xdr:from>
        <xdr:to>
          <xdr:col>4</xdr:col>
          <xdr:colOff>1092200</xdr:colOff>
          <xdr:row>64</xdr:row>
          <xdr:rowOff>0</xdr:rowOff>
        </xdr:to>
        <xdr:sp macro="" textlink="">
          <xdr:nvSpPr>
            <xdr:cNvPr id="2140" name="Option Button 92" hidden="1">
              <a:extLst>
                <a:ext uri="{63B3BB69-23CF-44E3-9099-C40C66FF867C}">
                  <a14:compatExt spid="_x0000_s2140"/>
                </a:ext>
                <a:ext uri="{FF2B5EF4-FFF2-40B4-BE49-F238E27FC236}">
                  <a16:creationId xmlns:a16="http://schemas.microsoft.com/office/drawing/2014/main" id="{00000000-0008-0000-0000-00005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63</xdr:row>
          <xdr:rowOff>63500</xdr:rowOff>
        </xdr:from>
        <xdr:to>
          <xdr:col>5</xdr:col>
          <xdr:colOff>1092200</xdr:colOff>
          <xdr:row>64</xdr:row>
          <xdr:rowOff>0</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000-00005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63</xdr:row>
          <xdr:rowOff>63500</xdr:rowOff>
        </xdr:from>
        <xdr:to>
          <xdr:col>6</xdr:col>
          <xdr:colOff>1092200</xdr:colOff>
          <xdr:row>64</xdr:row>
          <xdr:rowOff>0</xdr:rowOff>
        </xdr:to>
        <xdr:sp macro="" textlink="">
          <xdr:nvSpPr>
            <xdr:cNvPr id="2143" name="Option Button 95" hidden="1">
              <a:extLst>
                <a:ext uri="{63B3BB69-23CF-44E3-9099-C40C66FF867C}">
                  <a14:compatExt spid="_x0000_s2143"/>
                </a:ext>
                <a:ext uri="{FF2B5EF4-FFF2-40B4-BE49-F238E27FC236}">
                  <a16:creationId xmlns:a16="http://schemas.microsoft.com/office/drawing/2014/main" id="{00000000-0008-0000-0000-00005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xdr:twoCellAnchor>
    <xdr:from>
      <xdr:col>2</xdr:col>
      <xdr:colOff>19049</xdr:colOff>
      <xdr:row>14</xdr:row>
      <xdr:rowOff>419100</xdr:rowOff>
    </xdr:from>
    <xdr:to>
      <xdr:col>15</xdr:col>
      <xdr:colOff>17145</xdr:colOff>
      <xdr:row>27</xdr:row>
      <xdr:rowOff>24765</xdr:rowOff>
    </xdr:to>
    <xdr:sp macro="" textlink="">
      <xdr:nvSpPr>
        <xdr:cNvPr id="54" name="Rectangle: Rounded Corners 53">
          <a:extLst>
            <a:ext uri="{FF2B5EF4-FFF2-40B4-BE49-F238E27FC236}">
              <a16:creationId xmlns:a16="http://schemas.microsoft.com/office/drawing/2014/main" id="{00000000-0008-0000-0000-000036000000}"/>
            </a:ext>
          </a:extLst>
        </xdr:cNvPr>
        <xdr:cNvSpPr/>
      </xdr:nvSpPr>
      <xdr:spPr>
        <a:xfrm>
          <a:off x="552449" y="2762250"/>
          <a:ext cx="6246496" cy="3263265"/>
        </a:xfrm>
        <a:prstGeom prst="roundRect">
          <a:avLst>
            <a:gd name="adj" fmla="val 2455"/>
          </a:avLst>
        </a:prstGeom>
        <a:noFill/>
        <a:ln w="825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211454</xdr:colOff>
      <xdr:row>70</xdr:row>
      <xdr:rowOff>266700</xdr:rowOff>
    </xdr:from>
    <xdr:to>
      <xdr:col>15</xdr:col>
      <xdr:colOff>403860</xdr:colOff>
      <xdr:row>190</xdr:row>
      <xdr:rowOff>133350</xdr:rowOff>
    </xdr:to>
    <xdr:sp macro="" textlink="">
      <xdr:nvSpPr>
        <xdr:cNvPr id="92" name="Rectangle: Rounded Corners 91">
          <a:extLst>
            <a:ext uri="{FF2B5EF4-FFF2-40B4-BE49-F238E27FC236}">
              <a16:creationId xmlns:a16="http://schemas.microsoft.com/office/drawing/2014/main" id="{00000000-0008-0000-0000-00005C000000}"/>
            </a:ext>
          </a:extLst>
        </xdr:cNvPr>
        <xdr:cNvSpPr/>
      </xdr:nvSpPr>
      <xdr:spPr>
        <a:xfrm>
          <a:off x="333374" y="22006560"/>
          <a:ext cx="13108306" cy="32937450"/>
        </a:xfrm>
        <a:prstGeom prst="roundRect">
          <a:avLst>
            <a:gd name="adj" fmla="val 2455"/>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13334</xdr:colOff>
      <xdr:row>72</xdr:row>
      <xdr:rowOff>419101</xdr:rowOff>
    </xdr:from>
    <xdr:to>
      <xdr:col>15</xdr:col>
      <xdr:colOff>11430</xdr:colOff>
      <xdr:row>97</xdr:row>
      <xdr:rowOff>19050</xdr:rowOff>
    </xdr:to>
    <xdr:sp macro="" textlink="">
      <xdr:nvSpPr>
        <xdr:cNvPr id="93" name="Rectangle: Rounded Corners 92">
          <a:extLst>
            <a:ext uri="{FF2B5EF4-FFF2-40B4-BE49-F238E27FC236}">
              <a16:creationId xmlns:a16="http://schemas.microsoft.com/office/drawing/2014/main" id="{00000000-0008-0000-0000-00005D000000}"/>
            </a:ext>
          </a:extLst>
        </xdr:cNvPr>
        <xdr:cNvSpPr/>
      </xdr:nvSpPr>
      <xdr:spPr>
        <a:xfrm>
          <a:off x="546734" y="19326226"/>
          <a:ext cx="6246496" cy="6438899"/>
        </a:xfrm>
        <a:prstGeom prst="roundRect">
          <a:avLst>
            <a:gd name="adj" fmla="val 930"/>
          </a:avLst>
        </a:prstGeom>
        <a:noFill/>
        <a:ln w="825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oneCellAnchor>
    <xdr:from>
      <xdr:col>3</xdr:col>
      <xdr:colOff>114300</xdr:colOff>
      <xdr:row>82</xdr:row>
      <xdr:rowOff>0</xdr:rowOff>
    </xdr:from>
    <xdr:ext cx="4429125" cy="733425"/>
    <xdr:sp macro="" textlink="">
      <xdr:nvSpPr>
        <xdr:cNvPr id="94"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000-00005E000000}"/>
            </a:ext>
          </a:extLst>
        </xdr:cNvPr>
        <xdr:cNvSpPr/>
      </xdr:nvSpPr>
      <xdr:spPr bwMode="auto">
        <a:xfrm>
          <a:off x="771525" y="7305675"/>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4</xdr:col>
          <xdr:colOff>12700</xdr:colOff>
          <xdr:row>83</xdr:row>
          <xdr:rowOff>25400</xdr:rowOff>
        </xdr:from>
        <xdr:to>
          <xdr:col>5</xdr:col>
          <xdr:colOff>1092200</xdr:colOff>
          <xdr:row>84</xdr:row>
          <xdr:rowOff>0</xdr:rowOff>
        </xdr:to>
        <xdr:sp macro="" textlink="">
          <xdr:nvSpPr>
            <xdr:cNvPr id="2175" name="Option Button 127" hidden="1">
              <a:extLst>
                <a:ext uri="{63B3BB69-23CF-44E3-9099-C40C66FF867C}">
                  <a14:compatExt spid="_x0000_s2175"/>
                </a:ext>
                <a:ext uri="{FF2B5EF4-FFF2-40B4-BE49-F238E27FC236}">
                  <a16:creationId xmlns:a16="http://schemas.microsoft.com/office/drawing/2014/main" id="{00000000-0008-0000-0000-00007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83</xdr:row>
          <xdr:rowOff>25400</xdr:rowOff>
        </xdr:from>
        <xdr:to>
          <xdr:col>7</xdr:col>
          <xdr:colOff>1092200</xdr:colOff>
          <xdr:row>84</xdr:row>
          <xdr:rowOff>0</xdr:rowOff>
        </xdr:to>
        <xdr:sp macro="" textlink="">
          <xdr:nvSpPr>
            <xdr:cNvPr id="2176" name="Option Button 128" hidden="1">
              <a:extLst>
                <a:ext uri="{63B3BB69-23CF-44E3-9099-C40C66FF867C}">
                  <a14:compatExt spid="_x0000_s2176"/>
                </a:ext>
                <a:ext uri="{FF2B5EF4-FFF2-40B4-BE49-F238E27FC236}">
                  <a16:creationId xmlns:a16="http://schemas.microsoft.com/office/drawing/2014/main" id="{00000000-0008-0000-0000-00008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80</xdr:row>
          <xdr:rowOff>469900</xdr:rowOff>
        </xdr:from>
        <xdr:to>
          <xdr:col>8</xdr:col>
          <xdr:colOff>139700</xdr:colOff>
          <xdr:row>84</xdr:row>
          <xdr:rowOff>101600</xdr:rowOff>
        </xdr:to>
        <xdr:sp macro="" textlink="">
          <xdr:nvSpPr>
            <xdr:cNvPr id="2179" name="Group Box 131" hidden="1">
              <a:extLst>
                <a:ext uri="{63B3BB69-23CF-44E3-9099-C40C66FF867C}">
                  <a14:compatExt spid="_x0000_s2179"/>
                </a:ext>
                <a:ext uri="{FF2B5EF4-FFF2-40B4-BE49-F238E27FC236}">
                  <a16:creationId xmlns:a16="http://schemas.microsoft.com/office/drawing/2014/main" id="{00000000-0008-0000-0000-00008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77</xdr:row>
          <xdr:rowOff>12700</xdr:rowOff>
        </xdr:from>
        <xdr:to>
          <xdr:col>5</xdr:col>
          <xdr:colOff>1066800</xdr:colOff>
          <xdr:row>78</xdr:row>
          <xdr:rowOff>0</xdr:rowOff>
        </xdr:to>
        <xdr:sp macro="" textlink="">
          <xdr:nvSpPr>
            <xdr:cNvPr id="2181" name="Option Button 133" descr=" XX" hidden="1">
              <a:extLst>
                <a:ext uri="{63B3BB69-23CF-44E3-9099-C40C66FF867C}">
                  <a14:compatExt spid="_x0000_s2181"/>
                </a:ext>
                <a:ext uri="{FF2B5EF4-FFF2-40B4-BE49-F238E27FC236}">
                  <a16:creationId xmlns:a16="http://schemas.microsoft.com/office/drawing/2014/main" id="{00000000-0008-0000-0000-00008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77</xdr:row>
          <xdr:rowOff>38100</xdr:rowOff>
        </xdr:from>
        <xdr:to>
          <xdr:col>7</xdr:col>
          <xdr:colOff>1066800</xdr:colOff>
          <xdr:row>78</xdr:row>
          <xdr:rowOff>0</xdr:rowOff>
        </xdr:to>
        <xdr:sp macro="" textlink="">
          <xdr:nvSpPr>
            <xdr:cNvPr id="2182" name="Option Button 134" descr="XX" hidden="1">
              <a:extLst>
                <a:ext uri="{63B3BB69-23CF-44E3-9099-C40C66FF867C}">
                  <a14:compatExt spid="_x0000_s2182"/>
                </a:ext>
                <a:ext uri="{FF2B5EF4-FFF2-40B4-BE49-F238E27FC236}">
                  <a16:creationId xmlns:a16="http://schemas.microsoft.com/office/drawing/2014/main" id="{00000000-0008-0000-0000-00008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xdr:oneCellAnchor>
    <xdr:from>
      <xdr:col>3</xdr:col>
      <xdr:colOff>114300</xdr:colOff>
      <xdr:row>94</xdr:row>
      <xdr:rowOff>0</xdr:rowOff>
    </xdr:from>
    <xdr:ext cx="4429125" cy="733425"/>
    <xdr:sp macro="" textlink="">
      <xdr:nvSpPr>
        <xdr:cNvPr id="105"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000-000069000000}"/>
            </a:ext>
          </a:extLst>
        </xdr:cNvPr>
        <xdr:cNvSpPr/>
      </xdr:nvSpPr>
      <xdr:spPr bwMode="auto">
        <a:xfrm>
          <a:off x="771525" y="10553700"/>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4</xdr:col>
          <xdr:colOff>12700</xdr:colOff>
          <xdr:row>95</xdr:row>
          <xdr:rowOff>38100</xdr:rowOff>
        </xdr:from>
        <xdr:to>
          <xdr:col>5</xdr:col>
          <xdr:colOff>1079500</xdr:colOff>
          <xdr:row>96</xdr:row>
          <xdr:rowOff>0</xdr:rowOff>
        </xdr:to>
        <xdr:sp macro="" textlink="">
          <xdr:nvSpPr>
            <xdr:cNvPr id="2185" name="Option Button 137" hidden="1">
              <a:extLst>
                <a:ext uri="{63B3BB69-23CF-44E3-9099-C40C66FF867C}">
                  <a14:compatExt spid="_x0000_s2185"/>
                </a:ext>
                <a:ext uri="{FF2B5EF4-FFF2-40B4-BE49-F238E27FC236}">
                  <a16:creationId xmlns:a16="http://schemas.microsoft.com/office/drawing/2014/main" id="{00000000-0008-0000-0000-00008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95</xdr:row>
          <xdr:rowOff>38100</xdr:rowOff>
        </xdr:from>
        <xdr:to>
          <xdr:col>8</xdr:col>
          <xdr:colOff>0</xdr:colOff>
          <xdr:row>96</xdr:row>
          <xdr:rowOff>0</xdr:rowOff>
        </xdr:to>
        <xdr:sp macro="" textlink="">
          <xdr:nvSpPr>
            <xdr:cNvPr id="2186" name="Option Button 138" hidden="1">
              <a:extLst>
                <a:ext uri="{63B3BB69-23CF-44E3-9099-C40C66FF867C}">
                  <a14:compatExt spid="_x0000_s2186"/>
                </a:ext>
                <a:ext uri="{FF2B5EF4-FFF2-40B4-BE49-F238E27FC236}">
                  <a16:creationId xmlns:a16="http://schemas.microsoft.com/office/drawing/2014/main" id="{00000000-0008-0000-0000-00008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93</xdr:row>
          <xdr:rowOff>127000</xdr:rowOff>
        </xdr:from>
        <xdr:to>
          <xdr:col>8</xdr:col>
          <xdr:colOff>190500</xdr:colOff>
          <xdr:row>96</xdr:row>
          <xdr:rowOff>139700</xdr:rowOff>
        </xdr:to>
        <xdr:sp macro="" textlink="">
          <xdr:nvSpPr>
            <xdr:cNvPr id="2189" name="Group Box 141" hidden="1">
              <a:extLst>
                <a:ext uri="{63B3BB69-23CF-44E3-9099-C40C66FF867C}">
                  <a14:compatExt spid="_x0000_s2189"/>
                </a:ext>
                <a:ext uri="{FF2B5EF4-FFF2-40B4-BE49-F238E27FC236}">
                  <a16:creationId xmlns:a16="http://schemas.microsoft.com/office/drawing/2014/main" id="{00000000-0008-0000-0000-00008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60</a:t>
              </a:r>
            </a:p>
          </xdr:txBody>
        </xdr:sp>
        <xdr:clientData/>
      </xdr:twoCellAnchor>
    </mc:Choice>
    <mc:Fallback/>
  </mc:AlternateContent>
  <xdr:oneCellAnchor>
    <xdr:from>
      <xdr:col>3</xdr:col>
      <xdr:colOff>114300</xdr:colOff>
      <xdr:row>87</xdr:row>
      <xdr:rowOff>0</xdr:rowOff>
    </xdr:from>
    <xdr:ext cx="4429125" cy="733425"/>
    <xdr:sp macro="" textlink="">
      <xdr:nvSpPr>
        <xdr:cNvPr id="111"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000-00006F000000}"/>
            </a:ext>
          </a:extLst>
        </xdr:cNvPr>
        <xdr:cNvSpPr/>
      </xdr:nvSpPr>
      <xdr:spPr bwMode="auto">
        <a:xfrm>
          <a:off x="771525" y="8753475"/>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4</xdr:col>
          <xdr:colOff>12700</xdr:colOff>
          <xdr:row>89</xdr:row>
          <xdr:rowOff>25400</xdr:rowOff>
        </xdr:from>
        <xdr:to>
          <xdr:col>5</xdr:col>
          <xdr:colOff>1079500</xdr:colOff>
          <xdr:row>90</xdr:row>
          <xdr:rowOff>0</xdr:rowOff>
        </xdr:to>
        <xdr:sp macro="" textlink="">
          <xdr:nvSpPr>
            <xdr:cNvPr id="2190" name="Option Button 142" hidden="1">
              <a:extLst>
                <a:ext uri="{63B3BB69-23CF-44E3-9099-C40C66FF867C}">
                  <a14:compatExt spid="_x0000_s2190"/>
                </a:ext>
                <a:ext uri="{FF2B5EF4-FFF2-40B4-BE49-F238E27FC236}">
                  <a16:creationId xmlns:a16="http://schemas.microsoft.com/office/drawing/2014/main" id="{00000000-0008-0000-0000-00008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89</xdr:row>
          <xdr:rowOff>0</xdr:rowOff>
        </xdr:from>
        <xdr:to>
          <xdr:col>7</xdr:col>
          <xdr:colOff>1092200</xdr:colOff>
          <xdr:row>90</xdr:row>
          <xdr:rowOff>0</xdr:rowOff>
        </xdr:to>
        <xdr:sp macro="" textlink="">
          <xdr:nvSpPr>
            <xdr:cNvPr id="2191" name="Option Button 143" hidden="1">
              <a:extLst>
                <a:ext uri="{63B3BB69-23CF-44E3-9099-C40C66FF867C}">
                  <a14:compatExt spid="_x0000_s2191"/>
                </a:ext>
                <a:ext uri="{FF2B5EF4-FFF2-40B4-BE49-F238E27FC236}">
                  <a16:creationId xmlns:a16="http://schemas.microsoft.com/office/drawing/2014/main" id="{00000000-0008-0000-0000-00008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86</xdr:row>
          <xdr:rowOff>419100</xdr:rowOff>
        </xdr:from>
        <xdr:to>
          <xdr:col>8</xdr:col>
          <xdr:colOff>254000</xdr:colOff>
          <xdr:row>90</xdr:row>
          <xdr:rowOff>76200</xdr:rowOff>
        </xdr:to>
        <xdr:sp macro="" textlink="">
          <xdr:nvSpPr>
            <xdr:cNvPr id="2194" name="Group Box 146" hidden="1">
              <a:extLst>
                <a:ext uri="{63B3BB69-23CF-44E3-9099-C40C66FF867C}">
                  <a14:compatExt spid="_x0000_s2194"/>
                </a:ext>
                <a:ext uri="{FF2B5EF4-FFF2-40B4-BE49-F238E27FC236}">
                  <a16:creationId xmlns:a16="http://schemas.microsoft.com/office/drawing/2014/main" id="{00000000-0008-0000-0000-00009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82</a:t>
              </a:r>
            </a:p>
          </xdr:txBody>
        </xdr:sp>
        <xdr:clientData/>
      </xdr:twoCellAnchor>
    </mc:Choice>
    <mc:Fallback/>
  </mc:AlternateContent>
  <xdr:oneCellAnchor>
    <xdr:from>
      <xdr:col>3</xdr:col>
      <xdr:colOff>114300</xdr:colOff>
      <xdr:row>102</xdr:row>
      <xdr:rowOff>0</xdr:rowOff>
    </xdr:from>
    <xdr:ext cx="4429125" cy="733425"/>
    <xdr:sp macro="" textlink="">
      <xdr:nvSpPr>
        <xdr:cNvPr id="117"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000-000075000000}"/>
            </a:ext>
          </a:extLst>
        </xdr:cNvPr>
        <xdr:cNvSpPr/>
      </xdr:nvSpPr>
      <xdr:spPr bwMode="auto">
        <a:xfrm>
          <a:off x="771525" y="12182475"/>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4</xdr:col>
          <xdr:colOff>25400</xdr:colOff>
          <xdr:row>103</xdr:row>
          <xdr:rowOff>63500</xdr:rowOff>
        </xdr:from>
        <xdr:to>
          <xdr:col>4</xdr:col>
          <xdr:colOff>1092200</xdr:colOff>
          <xdr:row>104</xdr:row>
          <xdr:rowOff>0</xdr:rowOff>
        </xdr:to>
        <xdr:sp macro="" textlink="">
          <xdr:nvSpPr>
            <xdr:cNvPr id="2195" name="Option Button 147" hidden="1">
              <a:extLst>
                <a:ext uri="{63B3BB69-23CF-44E3-9099-C40C66FF867C}">
                  <a14:compatExt spid="_x0000_s2195"/>
                </a:ext>
                <a:ext uri="{FF2B5EF4-FFF2-40B4-BE49-F238E27FC236}">
                  <a16:creationId xmlns:a16="http://schemas.microsoft.com/office/drawing/2014/main" id="{00000000-0008-0000-0000-00009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103</xdr:row>
          <xdr:rowOff>63500</xdr:rowOff>
        </xdr:from>
        <xdr:to>
          <xdr:col>5</xdr:col>
          <xdr:colOff>1092200</xdr:colOff>
          <xdr:row>104</xdr:row>
          <xdr:rowOff>0</xdr:rowOff>
        </xdr:to>
        <xdr:sp macro="" textlink="">
          <xdr:nvSpPr>
            <xdr:cNvPr id="2196" name="Option Button 148" hidden="1">
              <a:extLst>
                <a:ext uri="{63B3BB69-23CF-44E3-9099-C40C66FF867C}">
                  <a14:compatExt spid="_x0000_s2196"/>
                </a:ext>
                <a:ext uri="{FF2B5EF4-FFF2-40B4-BE49-F238E27FC236}">
                  <a16:creationId xmlns:a16="http://schemas.microsoft.com/office/drawing/2014/main" id="{00000000-0008-0000-0000-00009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xdr:oneCellAnchor>
    <xdr:from>
      <xdr:col>3</xdr:col>
      <xdr:colOff>114300</xdr:colOff>
      <xdr:row>108</xdr:row>
      <xdr:rowOff>0</xdr:rowOff>
    </xdr:from>
    <xdr:ext cx="4429125" cy="733425"/>
    <xdr:sp macro="" textlink="">
      <xdr:nvSpPr>
        <xdr:cNvPr id="121"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000-000079000000}"/>
            </a:ext>
          </a:extLst>
        </xdr:cNvPr>
        <xdr:cNvSpPr/>
      </xdr:nvSpPr>
      <xdr:spPr bwMode="auto">
        <a:xfrm>
          <a:off x="771525" y="13573125"/>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4</xdr:col>
          <xdr:colOff>25400</xdr:colOff>
          <xdr:row>109</xdr:row>
          <xdr:rowOff>25400</xdr:rowOff>
        </xdr:from>
        <xdr:to>
          <xdr:col>5</xdr:col>
          <xdr:colOff>1066800</xdr:colOff>
          <xdr:row>110</xdr:row>
          <xdr:rowOff>0</xdr:rowOff>
        </xdr:to>
        <xdr:sp macro="" textlink="">
          <xdr:nvSpPr>
            <xdr:cNvPr id="2198" name="Option Button 150" hidden="1">
              <a:extLst>
                <a:ext uri="{63B3BB69-23CF-44E3-9099-C40C66FF867C}">
                  <a14:compatExt spid="_x0000_s2198"/>
                </a:ext>
                <a:ext uri="{FF2B5EF4-FFF2-40B4-BE49-F238E27FC236}">
                  <a16:creationId xmlns:a16="http://schemas.microsoft.com/office/drawing/2014/main" id="{00000000-0008-0000-0000-00009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1104900</xdr:colOff>
          <xdr:row>109</xdr:row>
          <xdr:rowOff>38100</xdr:rowOff>
        </xdr:from>
        <xdr:to>
          <xdr:col>7</xdr:col>
          <xdr:colOff>1079500</xdr:colOff>
          <xdr:row>110</xdr:row>
          <xdr:rowOff>0</xdr:rowOff>
        </xdr:to>
        <xdr:sp macro="" textlink="">
          <xdr:nvSpPr>
            <xdr:cNvPr id="2199" name="Option Button 151" hidden="1">
              <a:extLst>
                <a:ext uri="{63B3BB69-23CF-44E3-9099-C40C66FF867C}">
                  <a14:compatExt spid="_x0000_s2199"/>
                </a:ext>
                <a:ext uri="{FF2B5EF4-FFF2-40B4-BE49-F238E27FC236}">
                  <a16:creationId xmlns:a16="http://schemas.microsoft.com/office/drawing/2014/main" id="{00000000-0008-0000-0000-00009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107</xdr:row>
          <xdr:rowOff>101600</xdr:rowOff>
        </xdr:from>
        <xdr:to>
          <xdr:col>8</xdr:col>
          <xdr:colOff>114300</xdr:colOff>
          <xdr:row>110</xdr:row>
          <xdr:rowOff>76200</xdr:rowOff>
        </xdr:to>
        <xdr:sp macro="" textlink="">
          <xdr:nvSpPr>
            <xdr:cNvPr id="2200" name="Group Box 152" hidden="1">
              <a:extLst>
                <a:ext uri="{63B3BB69-23CF-44E3-9099-C40C66FF867C}">
                  <a14:compatExt spid="_x0000_s2200"/>
                </a:ext>
                <a:ext uri="{FF2B5EF4-FFF2-40B4-BE49-F238E27FC236}">
                  <a16:creationId xmlns:a16="http://schemas.microsoft.com/office/drawing/2014/main" id="{00000000-0008-0000-0000-00009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87</a:t>
              </a:r>
            </a:p>
          </xdr:txBody>
        </xdr:sp>
        <xdr:clientData/>
      </xdr:twoCellAnchor>
    </mc:Choice>
    <mc:Fallback/>
  </mc:AlternateContent>
  <xdr:oneCellAnchor>
    <xdr:from>
      <xdr:col>3</xdr:col>
      <xdr:colOff>114300</xdr:colOff>
      <xdr:row>116</xdr:row>
      <xdr:rowOff>0</xdr:rowOff>
    </xdr:from>
    <xdr:ext cx="4429125" cy="733425"/>
    <xdr:sp macro="" textlink="">
      <xdr:nvSpPr>
        <xdr:cNvPr id="126"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000-00007E000000}"/>
            </a:ext>
          </a:extLst>
        </xdr:cNvPr>
        <xdr:cNvSpPr/>
      </xdr:nvSpPr>
      <xdr:spPr bwMode="auto">
        <a:xfrm>
          <a:off x="771525" y="14963775"/>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4</xdr:col>
          <xdr:colOff>12700</xdr:colOff>
          <xdr:row>117</xdr:row>
          <xdr:rowOff>25400</xdr:rowOff>
        </xdr:from>
        <xdr:to>
          <xdr:col>4</xdr:col>
          <xdr:colOff>1092200</xdr:colOff>
          <xdr:row>118</xdr:row>
          <xdr:rowOff>0</xdr:rowOff>
        </xdr:to>
        <xdr:sp macro="" textlink="">
          <xdr:nvSpPr>
            <xdr:cNvPr id="2202" name="Option Button 154" hidden="1">
              <a:extLst>
                <a:ext uri="{63B3BB69-23CF-44E3-9099-C40C66FF867C}">
                  <a14:compatExt spid="_x0000_s2202"/>
                </a:ext>
                <a:ext uri="{FF2B5EF4-FFF2-40B4-BE49-F238E27FC236}">
                  <a16:creationId xmlns:a16="http://schemas.microsoft.com/office/drawing/2014/main" id="{00000000-0008-0000-0000-00009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117</xdr:row>
          <xdr:rowOff>25400</xdr:rowOff>
        </xdr:from>
        <xdr:to>
          <xdr:col>5</xdr:col>
          <xdr:colOff>1092200</xdr:colOff>
          <xdr:row>118</xdr:row>
          <xdr:rowOff>0</xdr:rowOff>
        </xdr:to>
        <xdr:sp macro="" textlink="">
          <xdr:nvSpPr>
            <xdr:cNvPr id="2203" name="Option Button 155" hidden="1">
              <a:extLst>
                <a:ext uri="{63B3BB69-23CF-44E3-9099-C40C66FF867C}">
                  <a14:compatExt spid="_x0000_s2203"/>
                </a:ext>
                <a:ext uri="{FF2B5EF4-FFF2-40B4-BE49-F238E27FC236}">
                  <a16:creationId xmlns:a16="http://schemas.microsoft.com/office/drawing/2014/main" id="{00000000-0008-0000-0000-00009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115</xdr:row>
          <xdr:rowOff>101600</xdr:rowOff>
        </xdr:from>
        <xdr:to>
          <xdr:col>8</xdr:col>
          <xdr:colOff>114300</xdr:colOff>
          <xdr:row>118</xdr:row>
          <xdr:rowOff>76200</xdr:rowOff>
        </xdr:to>
        <xdr:sp macro="" textlink="">
          <xdr:nvSpPr>
            <xdr:cNvPr id="2204" name="Group Box 156" hidden="1">
              <a:extLst>
                <a:ext uri="{63B3BB69-23CF-44E3-9099-C40C66FF867C}">
                  <a14:compatExt spid="_x0000_s2204"/>
                </a:ext>
                <a:ext uri="{FF2B5EF4-FFF2-40B4-BE49-F238E27FC236}">
                  <a16:creationId xmlns:a16="http://schemas.microsoft.com/office/drawing/2014/main" id="{00000000-0008-0000-0000-00009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117</xdr:row>
          <xdr:rowOff>25400</xdr:rowOff>
        </xdr:from>
        <xdr:to>
          <xdr:col>6</xdr:col>
          <xdr:colOff>1092200</xdr:colOff>
          <xdr:row>118</xdr:row>
          <xdr:rowOff>0</xdr:rowOff>
        </xdr:to>
        <xdr:sp macro="" textlink="">
          <xdr:nvSpPr>
            <xdr:cNvPr id="2205" name="Option Button 157" hidden="1">
              <a:extLst>
                <a:ext uri="{63B3BB69-23CF-44E3-9099-C40C66FF867C}">
                  <a14:compatExt spid="_x0000_s2205"/>
                </a:ext>
                <a:ext uri="{FF2B5EF4-FFF2-40B4-BE49-F238E27FC236}">
                  <a16:creationId xmlns:a16="http://schemas.microsoft.com/office/drawing/2014/main" id="{00000000-0008-0000-0000-00009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xdr:twoCellAnchor>
    <xdr:from>
      <xdr:col>2</xdr:col>
      <xdr:colOff>17145</xdr:colOff>
      <xdr:row>98</xdr:row>
      <xdr:rowOff>497205</xdr:rowOff>
    </xdr:from>
    <xdr:to>
      <xdr:col>15</xdr:col>
      <xdr:colOff>20956</xdr:colOff>
      <xdr:row>111</xdr:row>
      <xdr:rowOff>0</xdr:rowOff>
    </xdr:to>
    <xdr:sp macro="" textlink="">
      <xdr:nvSpPr>
        <xdr:cNvPr id="96" name="Rectangle: Rounded Corners 95">
          <a:extLst>
            <a:ext uri="{FF2B5EF4-FFF2-40B4-BE49-F238E27FC236}">
              <a16:creationId xmlns:a16="http://schemas.microsoft.com/office/drawing/2014/main" id="{00000000-0008-0000-0000-000060000000}"/>
            </a:ext>
          </a:extLst>
        </xdr:cNvPr>
        <xdr:cNvSpPr/>
      </xdr:nvSpPr>
      <xdr:spPr>
        <a:xfrm>
          <a:off x="550545" y="26414730"/>
          <a:ext cx="6252211" cy="2817495"/>
        </a:xfrm>
        <a:prstGeom prst="roundRect">
          <a:avLst>
            <a:gd name="adj" fmla="val 930"/>
          </a:avLst>
        </a:prstGeom>
        <a:noFill/>
        <a:ln w="825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mc:AlternateContent xmlns:mc="http://schemas.openxmlformats.org/markup-compatibility/2006">
    <mc:Choice xmlns:a14="http://schemas.microsoft.com/office/drawing/2010/main" Requires="a14">
      <xdr:twoCellAnchor editAs="oneCell">
        <xdr:from>
          <xdr:col>6</xdr:col>
          <xdr:colOff>25400</xdr:colOff>
          <xdr:row>103</xdr:row>
          <xdr:rowOff>63500</xdr:rowOff>
        </xdr:from>
        <xdr:to>
          <xdr:col>6</xdr:col>
          <xdr:colOff>1092200</xdr:colOff>
          <xdr:row>104</xdr:row>
          <xdr:rowOff>0</xdr:rowOff>
        </xdr:to>
        <xdr:sp macro="" textlink="">
          <xdr:nvSpPr>
            <xdr:cNvPr id="2212" name="Option Button 164" hidden="1">
              <a:extLst>
                <a:ext uri="{63B3BB69-23CF-44E3-9099-C40C66FF867C}">
                  <a14:compatExt spid="_x0000_s2212"/>
                </a:ext>
                <a:ext uri="{FF2B5EF4-FFF2-40B4-BE49-F238E27FC236}">
                  <a16:creationId xmlns:a16="http://schemas.microsoft.com/office/drawing/2014/main" id="{00000000-0008-0000-0000-0000A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xdr:oneCellAnchor>
    <xdr:from>
      <xdr:col>3</xdr:col>
      <xdr:colOff>114300</xdr:colOff>
      <xdr:row>121</xdr:row>
      <xdr:rowOff>0</xdr:rowOff>
    </xdr:from>
    <xdr:ext cx="4429125" cy="733425"/>
    <xdr:sp macro="" textlink="">
      <xdr:nvSpPr>
        <xdr:cNvPr id="97"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000-000061000000}"/>
            </a:ext>
          </a:extLst>
        </xdr:cNvPr>
        <xdr:cNvSpPr/>
      </xdr:nvSpPr>
      <xdr:spPr bwMode="auto">
        <a:xfrm>
          <a:off x="771525" y="30499050"/>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4</xdr:col>
          <xdr:colOff>12700</xdr:colOff>
          <xdr:row>122</xdr:row>
          <xdr:rowOff>25400</xdr:rowOff>
        </xdr:from>
        <xdr:to>
          <xdr:col>4</xdr:col>
          <xdr:colOff>1092200</xdr:colOff>
          <xdr:row>123</xdr:row>
          <xdr:rowOff>0</xdr:rowOff>
        </xdr:to>
        <xdr:sp macro="" textlink="">
          <xdr:nvSpPr>
            <xdr:cNvPr id="2213" name="Option Button 165" hidden="1">
              <a:extLst>
                <a:ext uri="{63B3BB69-23CF-44E3-9099-C40C66FF867C}">
                  <a14:compatExt spid="_x0000_s2213"/>
                </a:ext>
                <a:ext uri="{FF2B5EF4-FFF2-40B4-BE49-F238E27FC236}">
                  <a16:creationId xmlns:a16="http://schemas.microsoft.com/office/drawing/2014/main" id="{00000000-0008-0000-0000-0000A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122</xdr:row>
          <xdr:rowOff>25400</xdr:rowOff>
        </xdr:from>
        <xdr:to>
          <xdr:col>5</xdr:col>
          <xdr:colOff>1092200</xdr:colOff>
          <xdr:row>123</xdr:row>
          <xdr:rowOff>0</xdr:rowOff>
        </xdr:to>
        <xdr:sp macro="" textlink="">
          <xdr:nvSpPr>
            <xdr:cNvPr id="2214" name="Option Button 166" hidden="1">
              <a:extLst>
                <a:ext uri="{63B3BB69-23CF-44E3-9099-C40C66FF867C}">
                  <a14:compatExt spid="_x0000_s2214"/>
                </a:ext>
                <a:ext uri="{FF2B5EF4-FFF2-40B4-BE49-F238E27FC236}">
                  <a16:creationId xmlns:a16="http://schemas.microsoft.com/office/drawing/2014/main" id="{00000000-0008-0000-0000-0000A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120</xdr:row>
          <xdr:rowOff>101600</xdr:rowOff>
        </xdr:from>
        <xdr:to>
          <xdr:col>8</xdr:col>
          <xdr:colOff>114300</xdr:colOff>
          <xdr:row>123</xdr:row>
          <xdr:rowOff>76200</xdr:rowOff>
        </xdr:to>
        <xdr:sp macro="" textlink="">
          <xdr:nvSpPr>
            <xdr:cNvPr id="2215" name="Group Box 167" hidden="1">
              <a:extLst>
                <a:ext uri="{63B3BB69-23CF-44E3-9099-C40C66FF867C}">
                  <a14:compatExt spid="_x0000_s2215"/>
                </a:ext>
                <a:ext uri="{FF2B5EF4-FFF2-40B4-BE49-F238E27FC236}">
                  <a16:creationId xmlns:a16="http://schemas.microsoft.com/office/drawing/2014/main" id="{00000000-0008-0000-0000-0000A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122</xdr:row>
          <xdr:rowOff>25400</xdr:rowOff>
        </xdr:from>
        <xdr:to>
          <xdr:col>6</xdr:col>
          <xdr:colOff>1092200</xdr:colOff>
          <xdr:row>123</xdr:row>
          <xdr:rowOff>0</xdr:rowOff>
        </xdr:to>
        <xdr:sp macro="" textlink="">
          <xdr:nvSpPr>
            <xdr:cNvPr id="2216" name="Option Button 168" hidden="1">
              <a:extLst>
                <a:ext uri="{63B3BB69-23CF-44E3-9099-C40C66FF867C}">
                  <a14:compatExt spid="_x0000_s2216"/>
                </a:ext>
                <a:ext uri="{FF2B5EF4-FFF2-40B4-BE49-F238E27FC236}">
                  <a16:creationId xmlns:a16="http://schemas.microsoft.com/office/drawing/2014/main" id="{00000000-0008-0000-0000-0000A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xdr:oneCellAnchor>
    <xdr:from>
      <xdr:col>3</xdr:col>
      <xdr:colOff>114300</xdr:colOff>
      <xdr:row>126</xdr:row>
      <xdr:rowOff>0</xdr:rowOff>
    </xdr:from>
    <xdr:ext cx="4429125" cy="733425"/>
    <xdr:sp macro="" textlink="">
      <xdr:nvSpPr>
        <xdr:cNvPr id="89"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000-000059000000}"/>
            </a:ext>
          </a:extLst>
        </xdr:cNvPr>
        <xdr:cNvSpPr/>
      </xdr:nvSpPr>
      <xdr:spPr bwMode="auto">
        <a:xfrm>
          <a:off x="771525" y="31889700"/>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4</xdr:col>
          <xdr:colOff>25400</xdr:colOff>
          <xdr:row>127</xdr:row>
          <xdr:rowOff>38100</xdr:rowOff>
        </xdr:from>
        <xdr:to>
          <xdr:col>4</xdr:col>
          <xdr:colOff>1092200</xdr:colOff>
          <xdr:row>128</xdr:row>
          <xdr:rowOff>0</xdr:rowOff>
        </xdr:to>
        <xdr:sp macro="" textlink="">
          <xdr:nvSpPr>
            <xdr:cNvPr id="2217" name="Option Button 169" hidden="1">
              <a:extLst>
                <a:ext uri="{63B3BB69-23CF-44E3-9099-C40C66FF867C}">
                  <a14:compatExt spid="_x0000_s2217"/>
                </a:ext>
                <a:ext uri="{FF2B5EF4-FFF2-40B4-BE49-F238E27FC236}">
                  <a16:creationId xmlns:a16="http://schemas.microsoft.com/office/drawing/2014/main" id="{00000000-0008-0000-0000-0000A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127</xdr:row>
          <xdr:rowOff>38100</xdr:rowOff>
        </xdr:from>
        <xdr:to>
          <xdr:col>5</xdr:col>
          <xdr:colOff>1092200</xdr:colOff>
          <xdr:row>128</xdr:row>
          <xdr:rowOff>0</xdr:rowOff>
        </xdr:to>
        <xdr:sp macro="" textlink="">
          <xdr:nvSpPr>
            <xdr:cNvPr id="2218" name="Option Button 170" hidden="1">
              <a:extLst>
                <a:ext uri="{63B3BB69-23CF-44E3-9099-C40C66FF867C}">
                  <a14:compatExt spid="_x0000_s2218"/>
                </a:ext>
                <a:ext uri="{FF2B5EF4-FFF2-40B4-BE49-F238E27FC236}">
                  <a16:creationId xmlns:a16="http://schemas.microsoft.com/office/drawing/2014/main" id="{00000000-0008-0000-0000-0000A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125</xdr:row>
          <xdr:rowOff>101600</xdr:rowOff>
        </xdr:from>
        <xdr:to>
          <xdr:col>8</xdr:col>
          <xdr:colOff>114300</xdr:colOff>
          <xdr:row>128</xdr:row>
          <xdr:rowOff>76200</xdr:rowOff>
        </xdr:to>
        <xdr:sp macro="" textlink="">
          <xdr:nvSpPr>
            <xdr:cNvPr id="2219" name="Group Box 171" hidden="1">
              <a:extLst>
                <a:ext uri="{63B3BB69-23CF-44E3-9099-C40C66FF867C}">
                  <a14:compatExt spid="_x0000_s2219"/>
                </a:ext>
                <a:ext uri="{FF2B5EF4-FFF2-40B4-BE49-F238E27FC236}">
                  <a16:creationId xmlns:a16="http://schemas.microsoft.com/office/drawing/2014/main" id="{00000000-0008-0000-0000-0000A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127</xdr:row>
          <xdr:rowOff>38100</xdr:rowOff>
        </xdr:from>
        <xdr:to>
          <xdr:col>6</xdr:col>
          <xdr:colOff>1092200</xdr:colOff>
          <xdr:row>128</xdr:row>
          <xdr:rowOff>0</xdr:rowOff>
        </xdr:to>
        <xdr:sp macro="" textlink="">
          <xdr:nvSpPr>
            <xdr:cNvPr id="2220" name="Option Button 172" hidden="1">
              <a:extLst>
                <a:ext uri="{63B3BB69-23CF-44E3-9099-C40C66FF867C}">
                  <a14:compatExt spid="_x0000_s2220"/>
                </a:ext>
                <a:ext uri="{FF2B5EF4-FFF2-40B4-BE49-F238E27FC236}">
                  <a16:creationId xmlns:a16="http://schemas.microsoft.com/office/drawing/2014/main" id="{00000000-0008-0000-0000-0000A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xdr:oneCellAnchor>
    <xdr:from>
      <xdr:col>3</xdr:col>
      <xdr:colOff>114300</xdr:colOff>
      <xdr:row>131</xdr:row>
      <xdr:rowOff>0</xdr:rowOff>
    </xdr:from>
    <xdr:ext cx="4429125" cy="733425"/>
    <xdr:sp macro="" textlink="">
      <xdr:nvSpPr>
        <xdr:cNvPr id="95"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000-00005F000000}"/>
            </a:ext>
          </a:extLst>
        </xdr:cNvPr>
        <xdr:cNvSpPr/>
      </xdr:nvSpPr>
      <xdr:spPr bwMode="auto">
        <a:xfrm>
          <a:off x="771525" y="31889700"/>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4</xdr:col>
          <xdr:colOff>25400</xdr:colOff>
          <xdr:row>132</xdr:row>
          <xdr:rowOff>38100</xdr:rowOff>
        </xdr:from>
        <xdr:to>
          <xdr:col>4</xdr:col>
          <xdr:colOff>1092200</xdr:colOff>
          <xdr:row>133</xdr:row>
          <xdr:rowOff>0</xdr:rowOff>
        </xdr:to>
        <xdr:sp macro="" textlink="">
          <xdr:nvSpPr>
            <xdr:cNvPr id="2221" name="Option Button 173" hidden="1">
              <a:extLst>
                <a:ext uri="{63B3BB69-23CF-44E3-9099-C40C66FF867C}">
                  <a14:compatExt spid="_x0000_s2221"/>
                </a:ext>
                <a:ext uri="{FF2B5EF4-FFF2-40B4-BE49-F238E27FC236}">
                  <a16:creationId xmlns:a16="http://schemas.microsoft.com/office/drawing/2014/main" id="{00000000-0008-0000-0000-0000A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132</xdr:row>
          <xdr:rowOff>38100</xdr:rowOff>
        </xdr:from>
        <xdr:to>
          <xdr:col>5</xdr:col>
          <xdr:colOff>1092200</xdr:colOff>
          <xdr:row>133</xdr:row>
          <xdr:rowOff>0</xdr:rowOff>
        </xdr:to>
        <xdr:sp macro="" textlink="">
          <xdr:nvSpPr>
            <xdr:cNvPr id="2222" name="Option Button 174" hidden="1">
              <a:extLst>
                <a:ext uri="{63B3BB69-23CF-44E3-9099-C40C66FF867C}">
                  <a14:compatExt spid="_x0000_s2222"/>
                </a:ext>
                <a:ext uri="{FF2B5EF4-FFF2-40B4-BE49-F238E27FC236}">
                  <a16:creationId xmlns:a16="http://schemas.microsoft.com/office/drawing/2014/main" id="{00000000-0008-0000-0000-0000A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130</xdr:row>
          <xdr:rowOff>101600</xdr:rowOff>
        </xdr:from>
        <xdr:to>
          <xdr:col>8</xdr:col>
          <xdr:colOff>114300</xdr:colOff>
          <xdr:row>133</xdr:row>
          <xdr:rowOff>76200</xdr:rowOff>
        </xdr:to>
        <xdr:sp macro="" textlink="">
          <xdr:nvSpPr>
            <xdr:cNvPr id="2223" name="Group Box 175" hidden="1">
              <a:extLst>
                <a:ext uri="{63B3BB69-23CF-44E3-9099-C40C66FF867C}">
                  <a14:compatExt spid="_x0000_s2223"/>
                </a:ext>
                <a:ext uri="{FF2B5EF4-FFF2-40B4-BE49-F238E27FC236}">
                  <a16:creationId xmlns:a16="http://schemas.microsoft.com/office/drawing/2014/main" id="{00000000-0008-0000-0000-0000A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132</xdr:row>
          <xdr:rowOff>38100</xdr:rowOff>
        </xdr:from>
        <xdr:to>
          <xdr:col>6</xdr:col>
          <xdr:colOff>1092200</xdr:colOff>
          <xdr:row>133</xdr:row>
          <xdr:rowOff>0</xdr:rowOff>
        </xdr:to>
        <xdr:sp macro="" textlink="">
          <xdr:nvSpPr>
            <xdr:cNvPr id="2224" name="Option Button 176" hidden="1">
              <a:extLst>
                <a:ext uri="{63B3BB69-23CF-44E3-9099-C40C66FF867C}">
                  <a14:compatExt spid="_x0000_s2224"/>
                </a:ext>
                <a:ext uri="{FF2B5EF4-FFF2-40B4-BE49-F238E27FC236}">
                  <a16:creationId xmlns:a16="http://schemas.microsoft.com/office/drawing/2014/main" id="{00000000-0008-0000-0000-0000B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xdr:oneCellAnchor>
    <xdr:from>
      <xdr:col>3</xdr:col>
      <xdr:colOff>114300</xdr:colOff>
      <xdr:row>136</xdr:row>
      <xdr:rowOff>0</xdr:rowOff>
    </xdr:from>
    <xdr:ext cx="4429125" cy="733425"/>
    <xdr:sp macro="" textlink="">
      <xdr:nvSpPr>
        <xdr:cNvPr id="99"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000-000063000000}"/>
            </a:ext>
          </a:extLst>
        </xdr:cNvPr>
        <xdr:cNvSpPr/>
      </xdr:nvSpPr>
      <xdr:spPr bwMode="auto">
        <a:xfrm>
          <a:off x="771525" y="31889700"/>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4</xdr:col>
          <xdr:colOff>25400</xdr:colOff>
          <xdr:row>137</xdr:row>
          <xdr:rowOff>38100</xdr:rowOff>
        </xdr:from>
        <xdr:to>
          <xdr:col>4</xdr:col>
          <xdr:colOff>1092200</xdr:colOff>
          <xdr:row>138</xdr:row>
          <xdr:rowOff>0</xdr:rowOff>
        </xdr:to>
        <xdr:sp macro="" textlink="">
          <xdr:nvSpPr>
            <xdr:cNvPr id="2225" name="Option Button 177" hidden="1">
              <a:extLst>
                <a:ext uri="{63B3BB69-23CF-44E3-9099-C40C66FF867C}">
                  <a14:compatExt spid="_x0000_s2225"/>
                </a:ext>
                <a:ext uri="{FF2B5EF4-FFF2-40B4-BE49-F238E27FC236}">
                  <a16:creationId xmlns:a16="http://schemas.microsoft.com/office/drawing/2014/main" id="{00000000-0008-0000-0000-0000B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137</xdr:row>
          <xdr:rowOff>38100</xdr:rowOff>
        </xdr:from>
        <xdr:to>
          <xdr:col>5</xdr:col>
          <xdr:colOff>1092200</xdr:colOff>
          <xdr:row>138</xdr:row>
          <xdr:rowOff>0</xdr:rowOff>
        </xdr:to>
        <xdr:sp macro="" textlink="">
          <xdr:nvSpPr>
            <xdr:cNvPr id="2226" name="Option Button 178" hidden="1">
              <a:extLst>
                <a:ext uri="{63B3BB69-23CF-44E3-9099-C40C66FF867C}">
                  <a14:compatExt spid="_x0000_s2226"/>
                </a:ext>
                <a:ext uri="{FF2B5EF4-FFF2-40B4-BE49-F238E27FC236}">
                  <a16:creationId xmlns:a16="http://schemas.microsoft.com/office/drawing/2014/main" id="{00000000-0008-0000-0000-0000B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135</xdr:row>
          <xdr:rowOff>101600</xdr:rowOff>
        </xdr:from>
        <xdr:to>
          <xdr:col>8</xdr:col>
          <xdr:colOff>114300</xdr:colOff>
          <xdr:row>138</xdr:row>
          <xdr:rowOff>76200</xdr:rowOff>
        </xdr:to>
        <xdr:sp macro="" textlink="">
          <xdr:nvSpPr>
            <xdr:cNvPr id="2227" name="Group Box 179" hidden="1">
              <a:extLst>
                <a:ext uri="{63B3BB69-23CF-44E3-9099-C40C66FF867C}">
                  <a14:compatExt spid="_x0000_s2227"/>
                </a:ext>
                <a:ext uri="{FF2B5EF4-FFF2-40B4-BE49-F238E27FC236}">
                  <a16:creationId xmlns:a16="http://schemas.microsoft.com/office/drawing/2014/main" id="{00000000-0008-0000-0000-0000B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137</xdr:row>
          <xdr:rowOff>38100</xdr:rowOff>
        </xdr:from>
        <xdr:to>
          <xdr:col>6</xdr:col>
          <xdr:colOff>1092200</xdr:colOff>
          <xdr:row>138</xdr:row>
          <xdr:rowOff>0</xdr:rowOff>
        </xdr:to>
        <xdr:sp macro="" textlink="">
          <xdr:nvSpPr>
            <xdr:cNvPr id="2228" name="Option Button 180" hidden="1">
              <a:extLst>
                <a:ext uri="{63B3BB69-23CF-44E3-9099-C40C66FF867C}">
                  <a14:compatExt spid="_x0000_s2228"/>
                </a:ext>
                <a:ext uri="{FF2B5EF4-FFF2-40B4-BE49-F238E27FC236}">
                  <a16:creationId xmlns:a16="http://schemas.microsoft.com/office/drawing/2014/main" id="{00000000-0008-0000-0000-0000B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xdr:oneCellAnchor>
    <xdr:from>
      <xdr:col>3</xdr:col>
      <xdr:colOff>114300</xdr:colOff>
      <xdr:row>141</xdr:row>
      <xdr:rowOff>0</xdr:rowOff>
    </xdr:from>
    <xdr:ext cx="4429125" cy="733425"/>
    <xdr:sp macro="" textlink="">
      <xdr:nvSpPr>
        <xdr:cNvPr id="104"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000-000068000000}"/>
            </a:ext>
          </a:extLst>
        </xdr:cNvPr>
        <xdr:cNvSpPr/>
      </xdr:nvSpPr>
      <xdr:spPr bwMode="auto">
        <a:xfrm>
          <a:off x="771525" y="36061650"/>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4</xdr:col>
          <xdr:colOff>25400</xdr:colOff>
          <xdr:row>142</xdr:row>
          <xdr:rowOff>38100</xdr:rowOff>
        </xdr:from>
        <xdr:to>
          <xdr:col>4</xdr:col>
          <xdr:colOff>1092200</xdr:colOff>
          <xdr:row>143</xdr:row>
          <xdr:rowOff>0</xdr:rowOff>
        </xdr:to>
        <xdr:sp macro="" textlink="">
          <xdr:nvSpPr>
            <xdr:cNvPr id="2229" name="Option Button 181" hidden="1">
              <a:extLst>
                <a:ext uri="{63B3BB69-23CF-44E3-9099-C40C66FF867C}">
                  <a14:compatExt spid="_x0000_s2229"/>
                </a:ext>
                <a:ext uri="{FF2B5EF4-FFF2-40B4-BE49-F238E27FC236}">
                  <a16:creationId xmlns:a16="http://schemas.microsoft.com/office/drawing/2014/main" id="{00000000-0008-0000-0000-0000B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142</xdr:row>
          <xdr:rowOff>38100</xdr:rowOff>
        </xdr:from>
        <xdr:to>
          <xdr:col>5</xdr:col>
          <xdr:colOff>1092200</xdr:colOff>
          <xdr:row>143</xdr:row>
          <xdr:rowOff>0</xdr:rowOff>
        </xdr:to>
        <xdr:sp macro="" textlink="">
          <xdr:nvSpPr>
            <xdr:cNvPr id="2230" name="Option Button 182" hidden="1">
              <a:extLst>
                <a:ext uri="{63B3BB69-23CF-44E3-9099-C40C66FF867C}">
                  <a14:compatExt spid="_x0000_s2230"/>
                </a:ext>
                <a:ext uri="{FF2B5EF4-FFF2-40B4-BE49-F238E27FC236}">
                  <a16:creationId xmlns:a16="http://schemas.microsoft.com/office/drawing/2014/main" id="{00000000-0008-0000-0000-0000B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140</xdr:row>
          <xdr:rowOff>101600</xdr:rowOff>
        </xdr:from>
        <xdr:to>
          <xdr:col>8</xdr:col>
          <xdr:colOff>114300</xdr:colOff>
          <xdr:row>143</xdr:row>
          <xdr:rowOff>76200</xdr:rowOff>
        </xdr:to>
        <xdr:sp macro="" textlink="">
          <xdr:nvSpPr>
            <xdr:cNvPr id="2231" name="Group Box 183" hidden="1">
              <a:extLst>
                <a:ext uri="{63B3BB69-23CF-44E3-9099-C40C66FF867C}">
                  <a14:compatExt spid="_x0000_s2231"/>
                </a:ext>
                <a:ext uri="{FF2B5EF4-FFF2-40B4-BE49-F238E27FC236}">
                  <a16:creationId xmlns:a16="http://schemas.microsoft.com/office/drawing/2014/main" id="{00000000-0008-0000-0000-0000B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142</xdr:row>
          <xdr:rowOff>38100</xdr:rowOff>
        </xdr:from>
        <xdr:to>
          <xdr:col>6</xdr:col>
          <xdr:colOff>1092200</xdr:colOff>
          <xdr:row>143</xdr:row>
          <xdr:rowOff>0</xdr:rowOff>
        </xdr:to>
        <xdr:sp macro="" textlink="">
          <xdr:nvSpPr>
            <xdr:cNvPr id="2232" name="Option Button 184" hidden="1">
              <a:extLst>
                <a:ext uri="{63B3BB69-23CF-44E3-9099-C40C66FF867C}">
                  <a14:compatExt spid="_x0000_s2232"/>
                </a:ext>
                <a:ext uri="{FF2B5EF4-FFF2-40B4-BE49-F238E27FC236}">
                  <a16:creationId xmlns:a16="http://schemas.microsoft.com/office/drawing/2014/main" id="{00000000-0008-0000-0000-0000B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xdr:oneCellAnchor>
    <xdr:from>
      <xdr:col>3</xdr:col>
      <xdr:colOff>114300</xdr:colOff>
      <xdr:row>146</xdr:row>
      <xdr:rowOff>0</xdr:rowOff>
    </xdr:from>
    <xdr:ext cx="4429125" cy="733425"/>
    <xdr:sp macro="" textlink="">
      <xdr:nvSpPr>
        <xdr:cNvPr id="109"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000-00006D000000}"/>
            </a:ext>
          </a:extLst>
        </xdr:cNvPr>
        <xdr:cNvSpPr/>
      </xdr:nvSpPr>
      <xdr:spPr bwMode="auto">
        <a:xfrm>
          <a:off x="771525" y="37452300"/>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4</xdr:col>
          <xdr:colOff>12700</xdr:colOff>
          <xdr:row>147</xdr:row>
          <xdr:rowOff>63500</xdr:rowOff>
        </xdr:from>
        <xdr:to>
          <xdr:col>4</xdr:col>
          <xdr:colOff>1092200</xdr:colOff>
          <xdr:row>148</xdr:row>
          <xdr:rowOff>0</xdr:rowOff>
        </xdr:to>
        <xdr:sp macro="" textlink="">
          <xdr:nvSpPr>
            <xdr:cNvPr id="2233" name="Option Button 185" hidden="1">
              <a:extLst>
                <a:ext uri="{63B3BB69-23CF-44E3-9099-C40C66FF867C}">
                  <a14:compatExt spid="_x0000_s2233"/>
                </a:ext>
                <a:ext uri="{FF2B5EF4-FFF2-40B4-BE49-F238E27FC236}">
                  <a16:creationId xmlns:a16="http://schemas.microsoft.com/office/drawing/2014/main" id="{00000000-0008-0000-0000-0000B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147</xdr:row>
          <xdr:rowOff>63500</xdr:rowOff>
        </xdr:from>
        <xdr:to>
          <xdr:col>5</xdr:col>
          <xdr:colOff>1092200</xdr:colOff>
          <xdr:row>148</xdr:row>
          <xdr:rowOff>0</xdr:rowOff>
        </xdr:to>
        <xdr:sp macro="" textlink="">
          <xdr:nvSpPr>
            <xdr:cNvPr id="2234" name="Option Button 186" hidden="1">
              <a:extLst>
                <a:ext uri="{63B3BB69-23CF-44E3-9099-C40C66FF867C}">
                  <a14:compatExt spid="_x0000_s2234"/>
                </a:ext>
                <a:ext uri="{FF2B5EF4-FFF2-40B4-BE49-F238E27FC236}">
                  <a16:creationId xmlns:a16="http://schemas.microsoft.com/office/drawing/2014/main" id="{00000000-0008-0000-0000-0000B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145</xdr:row>
          <xdr:rowOff>101600</xdr:rowOff>
        </xdr:from>
        <xdr:to>
          <xdr:col>8</xdr:col>
          <xdr:colOff>114300</xdr:colOff>
          <xdr:row>148</xdr:row>
          <xdr:rowOff>76200</xdr:rowOff>
        </xdr:to>
        <xdr:sp macro="" textlink="">
          <xdr:nvSpPr>
            <xdr:cNvPr id="2235" name="Group Box 187" hidden="1">
              <a:extLst>
                <a:ext uri="{63B3BB69-23CF-44E3-9099-C40C66FF867C}">
                  <a14:compatExt spid="_x0000_s2235"/>
                </a:ext>
                <a:ext uri="{FF2B5EF4-FFF2-40B4-BE49-F238E27FC236}">
                  <a16:creationId xmlns:a16="http://schemas.microsoft.com/office/drawing/2014/main" id="{00000000-0008-0000-0000-0000B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147</xdr:row>
          <xdr:rowOff>63500</xdr:rowOff>
        </xdr:from>
        <xdr:to>
          <xdr:col>6</xdr:col>
          <xdr:colOff>1092200</xdr:colOff>
          <xdr:row>148</xdr:row>
          <xdr:rowOff>0</xdr:rowOff>
        </xdr:to>
        <xdr:sp macro="" textlink="">
          <xdr:nvSpPr>
            <xdr:cNvPr id="2236" name="Option Button 188" hidden="1">
              <a:extLst>
                <a:ext uri="{63B3BB69-23CF-44E3-9099-C40C66FF867C}">
                  <a14:compatExt spid="_x0000_s2236"/>
                </a:ext>
                <a:ext uri="{FF2B5EF4-FFF2-40B4-BE49-F238E27FC236}">
                  <a16:creationId xmlns:a16="http://schemas.microsoft.com/office/drawing/2014/main" id="{00000000-0008-0000-0000-0000B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xdr:twoCellAnchor>
    <xdr:from>
      <xdr:col>2</xdr:col>
      <xdr:colOff>9525</xdr:colOff>
      <xdr:row>112</xdr:row>
      <xdr:rowOff>497204</xdr:rowOff>
    </xdr:from>
    <xdr:to>
      <xdr:col>15</xdr:col>
      <xdr:colOff>17146</xdr:colOff>
      <xdr:row>149</xdr:row>
      <xdr:rowOff>0</xdr:rowOff>
    </xdr:to>
    <xdr:sp macro="" textlink="">
      <xdr:nvSpPr>
        <xdr:cNvPr id="114" name="Rectangle: Rounded Corners 113">
          <a:extLst>
            <a:ext uri="{FF2B5EF4-FFF2-40B4-BE49-F238E27FC236}">
              <a16:creationId xmlns:a16="http://schemas.microsoft.com/office/drawing/2014/main" id="{00000000-0008-0000-0000-000072000000}"/>
            </a:ext>
          </a:extLst>
        </xdr:cNvPr>
        <xdr:cNvSpPr/>
      </xdr:nvSpPr>
      <xdr:spPr>
        <a:xfrm>
          <a:off x="542925" y="29900879"/>
          <a:ext cx="6256021" cy="9494521"/>
        </a:xfrm>
        <a:prstGeom prst="roundRect">
          <a:avLst>
            <a:gd name="adj" fmla="val 930"/>
          </a:avLst>
        </a:prstGeom>
        <a:noFill/>
        <a:ln w="825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oneCellAnchor>
    <xdr:from>
      <xdr:col>3</xdr:col>
      <xdr:colOff>114300</xdr:colOff>
      <xdr:row>154</xdr:row>
      <xdr:rowOff>0</xdr:rowOff>
    </xdr:from>
    <xdr:ext cx="4429125" cy="733425"/>
    <xdr:sp macro="" textlink="">
      <xdr:nvSpPr>
        <xdr:cNvPr id="115"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000-000073000000}"/>
            </a:ext>
          </a:extLst>
        </xdr:cNvPr>
        <xdr:cNvSpPr/>
      </xdr:nvSpPr>
      <xdr:spPr bwMode="auto">
        <a:xfrm>
          <a:off x="771525" y="27031950"/>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4</xdr:col>
          <xdr:colOff>12700</xdr:colOff>
          <xdr:row>155</xdr:row>
          <xdr:rowOff>25400</xdr:rowOff>
        </xdr:from>
        <xdr:to>
          <xdr:col>5</xdr:col>
          <xdr:colOff>1092200</xdr:colOff>
          <xdr:row>156</xdr:row>
          <xdr:rowOff>0</xdr:rowOff>
        </xdr:to>
        <xdr:sp macro="" textlink="">
          <xdr:nvSpPr>
            <xdr:cNvPr id="2237" name="Option Button 189" hidden="1">
              <a:extLst>
                <a:ext uri="{63B3BB69-23CF-44E3-9099-C40C66FF867C}">
                  <a14:compatExt spid="_x0000_s2237"/>
                </a:ext>
                <a:ext uri="{FF2B5EF4-FFF2-40B4-BE49-F238E27FC236}">
                  <a16:creationId xmlns:a16="http://schemas.microsoft.com/office/drawing/2014/main" id="{00000000-0008-0000-0000-0000B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155</xdr:row>
          <xdr:rowOff>38100</xdr:rowOff>
        </xdr:from>
        <xdr:to>
          <xdr:col>7</xdr:col>
          <xdr:colOff>1079500</xdr:colOff>
          <xdr:row>156</xdr:row>
          <xdr:rowOff>0</xdr:rowOff>
        </xdr:to>
        <xdr:sp macro="" textlink="">
          <xdr:nvSpPr>
            <xdr:cNvPr id="2238" name="Option Button 190" hidden="1">
              <a:extLst>
                <a:ext uri="{63B3BB69-23CF-44E3-9099-C40C66FF867C}">
                  <a14:compatExt spid="_x0000_s2238"/>
                </a:ext>
                <a:ext uri="{FF2B5EF4-FFF2-40B4-BE49-F238E27FC236}">
                  <a16:creationId xmlns:a16="http://schemas.microsoft.com/office/drawing/2014/main" id="{00000000-0008-0000-0000-0000B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153</xdr:row>
          <xdr:rowOff>101600</xdr:rowOff>
        </xdr:from>
        <xdr:to>
          <xdr:col>8</xdr:col>
          <xdr:colOff>114300</xdr:colOff>
          <xdr:row>156</xdr:row>
          <xdr:rowOff>76200</xdr:rowOff>
        </xdr:to>
        <xdr:sp macro="" textlink="">
          <xdr:nvSpPr>
            <xdr:cNvPr id="2239" name="Group Box 191" hidden="1">
              <a:extLst>
                <a:ext uri="{63B3BB69-23CF-44E3-9099-C40C66FF867C}">
                  <a14:compatExt spid="_x0000_s2239"/>
                </a:ext>
                <a:ext uri="{FF2B5EF4-FFF2-40B4-BE49-F238E27FC236}">
                  <a16:creationId xmlns:a16="http://schemas.microsoft.com/office/drawing/2014/main" id="{00000000-0008-0000-0000-0000B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87</a:t>
              </a:r>
            </a:p>
          </xdr:txBody>
        </xdr:sp>
        <xdr:clientData/>
      </xdr:twoCellAnchor>
    </mc:Choice>
    <mc:Fallback/>
  </mc:AlternateContent>
  <xdr:oneCellAnchor>
    <xdr:from>
      <xdr:col>3</xdr:col>
      <xdr:colOff>114300</xdr:colOff>
      <xdr:row>160</xdr:row>
      <xdr:rowOff>0</xdr:rowOff>
    </xdr:from>
    <xdr:ext cx="4429125" cy="733425"/>
    <xdr:sp macro="" textlink="">
      <xdr:nvSpPr>
        <xdr:cNvPr id="120"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000-000078000000}"/>
            </a:ext>
          </a:extLst>
        </xdr:cNvPr>
        <xdr:cNvSpPr/>
      </xdr:nvSpPr>
      <xdr:spPr bwMode="auto">
        <a:xfrm>
          <a:off x="771525" y="40900350"/>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4</xdr:col>
          <xdr:colOff>12700</xdr:colOff>
          <xdr:row>161</xdr:row>
          <xdr:rowOff>25400</xdr:rowOff>
        </xdr:from>
        <xdr:to>
          <xdr:col>5</xdr:col>
          <xdr:colOff>1092200</xdr:colOff>
          <xdr:row>162</xdr:row>
          <xdr:rowOff>0</xdr:rowOff>
        </xdr:to>
        <xdr:sp macro="" textlink="">
          <xdr:nvSpPr>
            <xdr:cNvPr id="2241" name="Option Button 193" hidden="1">
              <a:extLst>
                <a:ext uri="{63B3BB69-23CF-44E3-9099-C40C66FF867C}">
                  <a14:compatExt spid="_x0000_s2241"/>
                </a:ext>
                <a:ext uri="{FF2B5EF4-FFF2-40B4-BE49-F238E27FC236}">
                  <a16:creationId xmlns:a16="http://schemas.microsoft.com/office/drawing/2014/main" id="{00000000-0008-0000-0000-0000C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161</xdr:row>
          <xdr:rowOff>38100</xdr:rowOff>
        </xdr:from>
        <xdr:to>
          <xdr:col>7</xdr:col>
          <xdr:colOff>1079500</xdr:colOff>
          <xdr:row>162</xdr:row>
          <xdr:rowOff>0</xdr:rowOff>
        </xdr:to>
        <xdr:sp macro="" textlink="">
          <xdr:nvSpPr>
            <xdr:cNvPr id="2242" name="Option Button 194" hidden="1">
              <a:extLst>
                <a:ext uri="{63B3BB69-23CF-44E3-9099-C40C66FF867C}">
                  <a14:compatExt spid="_x0000_s2242"/>
                </a:ext>
                <a:ext uri="{FF2B5EF4-FFF2-40B4-BE49-F238E27FC236}">
                  <a16:creationId xmlns:a16="http://schemas.microsoft.com/office/drawing/2014/main" id="{00000000-0008-0000-0000-0000C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159</xdr:row>
          <xdr:rowOff>101600</xdr:rowOff>
        </xdr:from>
        <xdr:to>
          <xdr:col>8</xdr:col>
          <xdr:colOff>114300</xdr:colOff>
          <xdr:row>162</xdr:row>
          <xdr:rowOff>76200</xdr:rowOff>
        </xdr:to>
        <xdr:sp macro="" textlink="">
          <xdr:nvSpPr>
            <xdr:cNvPr id="2243" name="Group Box 195" hidden="1">
              <a:extLst>
                <a:ext uri="{63B3BB69-23CF-44E3-9099-C40C66FF867C}">
                  <a14:compatExt spid="_x0000_s2243"/>
                </a:ext>
                <a:ext uri="{FF2B5EF4-FFF2-40B4-BE49-F238E27FC236}">
                  <a16:creationId xmlns:a16="http://schemas.microsoft.com/office/drawing/2014/main" id="{00000000-0008-0000-0000-0000C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87</a:t>
              </a:r>
            </a:p>
          </xdr:txBody>
        </xdr:sp>
        <xdr:clientData/>
      </xdr:twoCellAnchor>
    </mc:Choice>
    <mc:Fallback/>
  </mc:AlternateContent>
  <xdr:oneCellAnchor>
    <xdr:from>
      <xdr:col>3</xdr:col>
      <xdr:colOff>114300</xdr:colOff>
      <xdr:row>165</xdr:row>
      <xdr:rowOff>0</xdr:rowOff>
    </xdr:from>
    <xdr:ext cx="4429125" cy="733425"/>
    <xdr:sp macro="" textlink="">
      <xdr:nvSpPr>
        <xdr:cNvPr id="124"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000-00007C000000}"/>
            </a:ext>
          </a:extLst>
        </xdr:cNvPr>
        <xdr:cNvSpPr/>
      </xdr:nvSpPr>
      <xdr:spPr bwMode="auto">
        <a:xfrm>
          <a:off x="771525" y="42129075"/>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4</xdr:col>
          <xdr:colOff>12700</xdr:colOff>
          <xdr:row>166</xdr:row>
          <xdr:rowOff>25400</xdr:rowOff>
        </xdr:from>
        <xdr:to>
          <xdr:col>5</xdr:col>
          <xdr:colOff>1092200</xdr:colOff>
          <xdr:row>167</xdr:row>
          <xdr:rowOff>0</xdr:rowOff>
        </xdr:to>
        <xdr:sp macro="" textlink="">
          <xdr:nvSpPr>
            <xdr:cNvPr id="2244" name="Option Button 196" hidden="1">
              <a:extLst>
                <a:ext uri="{63B3BB69-23CF-44E3-9099-C40C66FF867C}">
                  <a14:compatExt spid="_x0000_s2244"/>
                </a:ext>
                <a:ext uri="{FF2B5EF4-FFF2-40B4-BE49-F238E27FC236}">
                  <a16:creationId xmlns:a16="http://schemas.microsoft.com/office/drawing/2014/main" id="{00000000-0008-0000-0000-0000C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166</xdr:row>
          <xdr:rowOff>38100</xdr:rowOff>
        </xdr:from>
        <xdr:to>
          <xdr:col>7</xdr:col>
          <xdr:colOff>1079500</xdr:colOff>
          <xdr:row>167</xdr:row>
          <xdr:rowOff>0</xdr:rowOff>
        </xdr:to>
        <xdr:sp macro="" textlink="">
          <xdr:nvSpPr>
            <xdr:cNvPr id="2245" name="Option Button 197" hidden="1">
              <a:extLst>
                <a:ext uri="{63B3BB69-23CF-44E3-9099-C40C66FF867C}">
                  <a14:compatExt spid="_x0000_s2245"/>
                </a:ext>
                <a:ext uri="{FF2B5EF4-FFF2-40B4-BE49-F238E27FC236}">
                  <a16:creationId xmlns:a16="http://schemas.microsoft.com/office/drawing/2014/main" id="{00000000-0008-0000-0000-0000C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164</xdr:row>
          <xdr:rowOff>101600</xdr:rowOff>
        </xdr:from>
        <xdr:to>
          <xdr:col>8</xdr:col>
          <xdr:colOff>114300</xdr:colOff>
          <xdr:row>167</xdr:row>
          <xdr:rowOff>76200</xdr:rowOff>
        </xdr:to>
        <xdr:sp macro="" textlink="">
          <xdr:nvSpPr>
            <xdr:cNvPr id="2246" name="Group Box 198" hidden="1">
              <a:extLst>
                <a:ext uri="{63B3BB69-23CF-44E3-9099-C40C66FF867C}">
                  <a14:compatExt spid="_x0000_s2246"/>
                </a:ext>
                <a:ext uri="{FF2B5EF4-FFF2-40B4-BE49-F238E27FC236}">
                  <a16:creationId xmlns:a16="http://schemas.microsoft.com/office/drawing/2014/main" id="{00000000-0008-0000-0000-0000C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87</a:t>
              </a:r>
            </a:p>
          </xdr:txBody>
        </xdr:sp>
        <xdr:clientData/>
      </xdr:twoCellAnchor>
    </mc:Choice>
    <mc:Fallback/>
  </mc:AlternateContent>
  <xdr:oneCellAnchor>
    <xdr:from>
      <xdr:col>3</xdr:col>
      <xdr:colOff>114300</xdr:colOff>
      <xdr:row>170</xdr:row>
      <xdr:rowOff>0</xdr:rowOff>
    </xdr:from>
    <xdr:ext cx="4429125" cy="733425"/>
    <xdr:sp macro="" textlink="">
      <xdr:nvSpPr>
        <xdr:cNvPr id="128"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000-000080000000}"/>
            </a:ext>
          </a:extLst>
        </xdr:cNvPr>
        <xdr:cNvSpPr/>
      </xdr:nvSpPr>
      <xdr:spPr bwMode="auto">
        <a:xfrm>
          <a:off x="771525" y="43357800"/>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4</xdr:col>
          <xdr:colOff>12700</xdr:colOff>
          <xdr:row>171</xdr:row>
          <xdr:rowOff>25400</xdr:rowOff>
        </xdr:from>
        <xdr:to>
          <xdr:col>5</xdr:col>
          <xdr:colOff>1092200</xdr:colOff>
          <xdr:row>172</xdr:row>
          <xdr:rowOff>0</xdr:rowOff>
        </xdr:to>
        <xdr:sp macro="" textlink="">
          <xdr:nvSpPr>
            <xdr:cNvPr id="2247" name="Option Button 199" hidden="1">
              <a:extLst>
                <a:ext uri="{63B3BB69-23CF-44E3-9099-C40C66FF867C}">
                  <a14:compatExt spid="_x0000_s2247"/>
                </a:ext>
                <a:ext uri="{FF2B5EF4-FFF2-40B4-BE49-F238E27FC236}">
                  <a16:creationId xmlns:a16="http://schemas.microsoft.com/office/drawing/2014/main" id="{00000000-0008-0000-0000-0000C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171</xdr:row>
          <xdr:rowOff>38100</xdr:rowOff>
        </xdr:from>
        <xdr:to>
          <xdr:col>7</xdr:col>
          <xdr:colOff>1079500</xdr:colOff>
          <xdr:row>172</xdr:row>
          <xdr:rowOff>0</xdr:rowOff>
        </xdr:to>
        <xdr:sp macro="" textlink="">
          <xdr:nvSpPr>
            <xdr:cNvPr id="2248" name="Option Button 200" hidden="1">
              <a:extLst>
                <a:ext uri="{63B3BB69-23CF-44E3-9099-C40C66FF867C}">
                  <a14:compatExt spid="_x0000_s2248"/>
                </a:ext>
                <a:ext uri="{FF2B5EF4-FFF2-40B4-BE49-F238E27FC236}">
                  <a16:creationId xmlns:a16="http://schemas.microsoft.com/office/drawing/2014/main" id="{00000000-0008-0000-0000-0000C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169</xdr:row>
          <xdr:rowOff>101600</xdr:rowOff>
        </xdr:from>
        <xdr:to>
          <xdr:col>8</xdr:col>
          <xdr:colOff>114300</xdr:colOff>
          <xdr:row>172</xdr:row>
          <xdr:rowOff>76200</xdr:rowOff>
        </xdr:to>
        <xdr:sp macro="" textlink="">
          <xdr:nvSpPr>
            <xdr:cNvPr id="2249" name="Group Box 201" hidden="1">
              <a:extLst>
                <a:ext uri="{63B3BB69-23CF-44E3-9099-C40C66FF867C}">
                  <a14:compatExt spid="_x0000_s2249"/>
                </a:ext>
                <a:ext uri="{FF2B5EF4-FFF2-40B4-BE49-F238E27FC236}">
                  <a16:creationId xmlns:a16="http://schemas.microsoft.com/office/drawing/2014/main" id="{00000000-0008-0000-0000-0000C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87</a:t>
              </a:r>
            </a:p>
          </xdr:txBody>
        </xdr:sp>
        <xdr:clientData/>
      </xdr:twoCellAnchor>
    </mc:Choice>
    <mc:Fallback/>
  </mc:AlternateContent>
  <xdr:oneCellAnchor>
    <xdr:from>
      <xdr:col>3</xdr:col>
      <xdr:colOff>114300</xdr:colOff>
      <xdr:row>175</xdr:row>
      <xdr:rowOff>0</xdr:rowOff>
    </xdr:from>
    <xdr:ext cx="4429125" cy="733425"/>
    <xdr:sp macro="" textlink="">
      <xdr:nvSpPr>
        <xdr:cNvPr id="132"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000-000084000000}"/>
            </a:ext>
          </a:extLst>
        </xdr:cNvPr>
        <xdr:cNvSpPr/>
      </xdr:nvSpPr>
      <xdr:spPr bwMode="auto">
        <a:xfrm>
          <a:off x="771525" y="44586525"/>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4</xdr:col>
          <xdr:colOff>12700</xdr:colOff>
          <xdr:row>176</xdr:row>
          <xdr:rowOff>25400</xdr:rowOff>
        </xdr:from>
        <xdr:to>
          <xdr:col>5</xdr:col>
          <xdr:colOff>1092200</xdr:colOff>
          <xdr:row>177</xdr:row>
          <xdr:rowOff>0</xdr:rowOff>
        </xdr:to>
        <xdr:sp macro="" textlink="">
          <xdr:nvSpPr>
            <xdr:cNvPr id="2250" name="Option Button 202" hidden="1">
              <a:extLst>
                <a:ext uri="{63B3BB69-23CF-44E3-9099-C40C66FF867C}">
                  <a14:compatExt spid="_x0000_s2250"/>
                </a:ext>
                <a:ext uri="{FF2B5EF4-FFF2-40B4-BE49-F238E27FC236}">
                  <a16:creationId xmlns:a16="http://schemas.microsoft.com/office/drawing/2014/main" id="{00000000-0008-0000-0000-0000C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176</xdr:row>
          <xdr:rowOff>38100</xdr:rowOff>
        </xdr:from>
        <xdr:to>
          <xdr:col>7</xdr:col>
          <xdr:colOff>1079500</xdr:colOff>
          <xdr:row>177</xdr:row>
          <xdr:rowOff>0</xdr:rowOff>
        </xdr:to>
        <xdr:sp macro="" textlink="">
          <xdr:nvSpPr>
            <xdr:cNvPr id="2251" name="Option Button 203" hidden="1">
              <a:extLst>
                <a:ext uri="{63B3BB69-23CF-44E3-9099-C40C66FF867C}">
                  <a14:compatExt spid="_x0000_s2251"/>
                </a:ext>
                <a:ext uri="{FF2B5EF4-FFF2-40B4-BE49-F238E27FC236}">
                  <a16:creationId xmlns:a16="http://schemas.microsoft.com/office/drawing/2014/main" id="{00000000-0008-0000-0000-0000C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174</xdr:row>
          <xdr:rowOff>215900</xdr:rowOff>
        </xdr:from>
        <xdr:to>
          <xdr:col>8</xdr:col>
          <xdr:colOff>114300</xdr:colOff>
          <xdr:row>177</xdr:row>
          <xdr:rowOff>139700</xdr:rowOff>
        </xdr:to>
        <xdr:sp macro="" textlink="">
          <xdr:nvSpPr>
            <xdr:cNvPr id="2252" name="Group Box 204" hidden="1">
              <a:extLst>
                <a:ext uri="{63B3BB69-23CF-44E3-9099-C40C66FF867C}">
                  <a14:compatExt spid="_x0000_s2252"/>
                </a:ext>
                <a:ext uri="{FF2B5EF4-FFF2-40B4-BE49-F238E27FC236}">
                  <a16:creationId xmlns:a16="http://schemas.microsoft.com/office/drawing/2014/main" id="{00000000-0008-0000-0000-0000C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87</a:t>
              </a:r>
            </a:p>
          </xdr:txBody>
        </xdr:sp>
        <xdr:clientData/>
      </xdr:twoCellAnchor>
    </mc:Choice>
    <mc:Fallback/>
  </mc:AlternateContent>
  <xdr:oneCellAnchor>
    <xdr:from>
      <xdr:col>3</xdr:col>
      <xdr:colOff>114300</xdr:colOff>
      <xdr:row>180</xdr:row>
      <xdr:rowOff>0</xdr:rowOff>
    </xdr:from>
    <xdr:ext cx="4429125" cy="733425"/>
    <xdr:sp macro="" textlink="">
      <xdr:nvSpPr>
        <xdr:cNvPr id="136"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000-000088000000}"/>
            </a:ext>
          </a:extLst>
        </xdr:cNvPr>
        <xdr:cNvSpPr/>
      </xdr:nvSpPr>
      <xdr:spPr bwMode="auto">
        <a:xfrm>
          <a:off x="771525" y="45996225"/>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4</xdr:col>
          <xdr:colOff>25400</xdr:colOff>
          <xdr:row>181</xdr:row>
          <xdr:rowOff>25400</xdr:rowOff>
        </xdr:from>
        <xdr:to>
          <xdr:col>5</xdr:col>
          <xdr:colOff>1092200</xdr:colOff>
          <xdr:row>182</xdr:row>
          <xdr:rowOff>0</xdr:rowOff>
        </xdr:to>
        <xdr:sp macro="" textlink="">
          <xdr:nvSpPr>
            <xdr:cNvPr id="2253" name="Option Button 205" hidden="1">
              <a:extLst>
                <a:ext uri="{63B3BB69-23CF-44E3-9099-C40C66FF867C}">
                  <a14:compatExt spid="_x0000_s2253"/>
                </a:ext>
                <a:ext uri="{FF2B5EF4-FFF2-40B4-BE49-F238E27FC236}">
                  <a16:creationId xmlns:a16="http://schemas.microsoft.com/office/drawing/2014/main" id="{00000000-0008-0000-0000-0000C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181</xdr:row>
          <xdr:rowOff>38100</xdr:rowOff>
        </xdr:from>
        <xdr:to>
          <xdr:col>7</xdr:col>
          <xdr:colOff>1079500</xdr:colOff>
          <xdr:row>182</xdr:row>
          <xdr:rowOff>0</xdr:rowOff>
        </xdr:to>
        <xdr:sp macro="" textlink="">
          <xdr:nvSpPr>
            <xdr:cNvPr id="2254" name="Option Button 206" hidden="1">
              <a:extLst>
                <a:ext uri="{63B3BB69-23CF-44E3-9099-C40C66FF867C}">
                  <a14:compatExt spid="_x0000_s2254"/>
                </a:ext>
                <a:ext uri="{FF2B5EF4-FFF2-40B4-BE49-F238E27FC236}">
                  <a16:creationId xmlns:a16="http://schemas.microsoft.com/office/drawing/2014/main" id="{00000000-0008-0000-0000-0000C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179</xdr:row>
          <xdr:rowOff>203200</xdr:rowOff>
        </xdr:from>
        <xdr:to>
          <xdr:col>8</xdr:col>
          <xdr:colOff>114300</xdr:colOff>
          <xdr:row>182</xdr:row>
          <xdr:rowOff>0</xdr:rowOff>
        </xdr:to>
        <xdr:sp macro="" textlink="">
          <xdr:nvSpPr>
            <xdr:cNvPr id="2255" name="Group Box 207" hidden="1">
              <a:extLst>
                <a:ext uri="{63B3BB69-23CF-44E3-9099-C40C66FF867C}">
                  <a14:compatExt spid="_x0000_s2255"/>
                </a:ext>
                <a:ext uri="{FF2B5EF4-FFF2-40B4-BE49-F238E27FC236}">
                  <a16:creationId xmlns:a16="http://schemas.microsoft.com/office/drawing/2014/main" id="{00000000-0008-0000-0000-0000C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87</a:t>
              </a:r>
            </a:p>
          </xdr:txBody>
        </xdr:sp>
        <xdr:clientData/>
      </xdr:twoCellAnchor>
    </mc:Choice>
    <mc:Fallback/>
  </mc:AlternateContent>
  <xdr:oneCellAnchor>
    <xdr:from>
      <xdr:col>3</xdr:col>
      <xdr:colOff>114300</xdr:colOff>
      <xdr:row>186</xdr:row>
      <xdr:rowOff>0</xdr:rowOff>
    </xdr:from>
    <xdr:ext cx="4429125" cy="733425"/>
    <xdr:sp macro="" textlink="">
      <xdr:nvSpPr>
        <xdr:cNvPr id="140"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000-00008C000000}"/>
            </a:ext>
          </a:extLst>
        </xdr:cNvPr>
        <xdr:cNvSpPr/>
      </xdr:nvSpPr>
      <xdr:spPr bwMode="auto">
        <a:xfrm>
          <a:off x="771525" y="47653575"/>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4</xdr:col>
          <xdr:colOff>12700</xdr:colOff>
          <xdr:row>187</xdr:row>
          <xdr:rowOff>25400</xdr:rowOff>
        </xdr:from>
        <xdr:to>
          <xdr:col>5</xdr:col>
          <xdr:colOff>1092200</xdr:colOff>
          <xdr:row>188</xdr:row>
          <xdr:rowOff>0</xdr:rowOff>
        </xdr:to>
        <xdr:sp macro="" textlink="">
          <xdr:nvSpPr>
            <xdr:cNvPr id="2256" name="Option Button 208" hidden="1">
              <a:extLst>
                <a:ext uri="{63B3BB69-23CF-44E3-9099-C40C66FF867C}">
                  <a14:compatExt spid="_x0000_s2256"/>
                </a:ext>
                <a:ext uri="{FF2B5EF4-FFF2-40B4-BE49-F238E27FC236}">
                  <a16:creationId xmlns:a16="http://schemas.microsoft.com/office/drawing/2014/main" id="{00000000-0008-0000-0000-0000D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187</xdr:row>
          <xdr:rowOff>38100</xdr:rowOff>
        </xdr:from>
        <xdr:to>
          <xdr:col>7</xdr:col>
          <xdr:colOff>1079500</xdr:colOff>
          <xdr:row>188</xdr:row>
          <xdr:rowOff>0</xdr:rowOff>
        </xdr:to>
        <xdr:sp macro="" textlink="">
          <xdr:nvSpPr>
            <xdr:cNvPr id="2257" name="Option Button 209" hidden="1">
              <a:extLst>
                <a:ext uri="{63B3BB69-23CF-44E3-9099-C40C66FF867C}">
                  <a14:compatExt spid="_x0000_s2257"/>
                </a:ext>
                <a:ext uri="{FF2B5EF4-FFF2-40B4-BE49-F238E27FC236}">
                  <a16:creationId xmlns:a16="http://schemas.microsoft.com/office/drawing/2014/main" id="{00000000-0008-0000-0000-0000D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nl-NL"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185</xdr:row>
          <xdr:rowOff>203200</xdr:rowOff>
        </xdr:from>
        <xdr:to>
          <xdr:col>8</xdr:col>
          <xdr:colOff>114300</xdr:colOff>
          <xdr:row>188</xdr:row>
          <xdr:rowOff>127000</xdr:rowOff>
        </xdr:to>
        <xdr:sp macro="" textlink="">
          <xdr:nvSpPr>
            <xdr:cNvPr id="2258" name="Group Box 210" hidden="1">
              <a:extLst>
                <a:ext uri="{63B3BB69-23CF-44E3-9099-C40C66FF867C}">
                  <a14:compatExt spid="_x0000_s2258"/>
                </a:ext>
                <a:ext uri="{FF2B5EF4-FFF2-40B4-BE49-F238E27FC236}">
                  <a16:creationId xmlns:a16="http://schemas.microsoft.com/office/drawing/2014/main" id="{00000000-0008-0000-0000-0000D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87</a:t>
              </a:r>
            </a:p>
          </xdr:txBody>
        </xdr:sp>
        <xdr:clientData/>
      </xdr:twoCellAnchor>
    </mc:Choice>
    <mc:Fallback/>
  </mc:AlternateContent>
  <xdr:twoCellAnchor>
    <xdr:from>
      <xdr:col>2</xdr:col>
      <xdr:colOff>19050</xdr:colOff>
      <xdr:row>150</xdr:row>
      <xdr:rowOff>504824</xdr:rowOff>
    </xdr:from>
    <xdr:to>
      <xdr:col>15</xdr:col>
      <xdr:colOff>19051</xdr:colOff>
      <xdr:row>189</xdr:row>
      <xdr:rowOff>38100</xdr:rowOff>
    </xdr:to>
    <xdr:sp macro="" textlink="">
      <xdr:nvSpPr>
        <xdr:cNvPr id="144" name="Rectangle: Rounded Corners 143">
          <a:extLst>
            <a:ext uri="{FF2B5EF4-FFF2-40B4-BE49-F238E27FC236}">
              <a16:creationId xmlns:a16="http://schemas.microsoft.com/office/drawing/2014/main" id="{00000000-0008-0000-0000-000090000000}"/>
            </a:ext>
          </a:extLst>
        </xdr:cNvPr>
        <xdr:cNvSpPr/>
      </xdr:nvSpPr>
      <xdr:spPr>
        <a:xfrm>
          <a:off x="552450" y="40071674"/>
          <a:ext cx="6248401" cy="10086976"/>
        </a:xfrm>
        <a:prstGeom prst="roundRect">
          <a:avLst>
            <a:gd name="adj" fmla="val 930"/>
          </a:avLst>
        </a:prstGeom>
        <a:noFill/>
        <a:ln w="825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95249</xdr:colOff>
      <xdr:row>9</xdr:row>
      <xdr:rowOff>55245</xdr:rowOff>
    </xdr:from>
    <xdr:to>
      <xdr:col>7</xdr:col>
      <xdr:colOff>1038224</xdr:colOff>
      <xdr:row>11</xdr:row>
      <xdr:rowOff>49529</xdr:rowOff>
    </xdr:to>
    <xdr:sp macro="[0]!RectangleRoundedCorners147_Click" textlink="">
      <xdr:nvSpPr>
        <xdr:cNvPr id="148" name="Rectangle: Rounded Corners 147">
          <a:hlinkClick xmlns:r="http://schemas.openxmlformats.org/officeDocument/2006/relationships" r:id="rId5"/>
          <a:extLst>
            <a:ext uri="{FF2B5EF4-FFF2-40B4-BE49-F238E27FC236}">
              <a16:creationId xmlns:a16="http://schemas.microsoft.com/office/drawing/2014/main" id="{00000000-0008-0000-0000-000094000000}"/>
            </a:ext>
          </a:extLst>
        </xdr:cNvPr>
        <xdr:cNvSpPr/>
      </xdr:nvSpPr>
      <xdr:spPr>
        <a:xfrm>
          <a:off x="1142999" y="8094345"/>
          <a:ext cx="4257675" cy="432434"/>
        </a:xfrm>
        <a:prstGeom prst="roundRect">
          <a:avLst>
            <a:gd name="adj" fmla="val 2455"/>
          </a:avLst>
        </a:prstGeom>
        <a:solidFill>
          <a:srgbClr val="E87120"/>
        </a:solidFill>
        <a:ln w="82550">
          <a:solidFill>
            <a:srgbClr val="E8712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a:latin typeface="Franklin Gothic Demi" panose="020B0703020102020204" pitchFamily="34" charset="0"/>
            </a:rPr>
            <a:t>Ga direct naar de resultaten!</a:t>
          </a:r>
        </a:p>
      </xdr:txBody>
    </xdr:sp>
    <xdr:clientData/>
  </xdr:twoCellAnchor>
  <xdr:twoCellAnchor>
    <xdr:from>
      <xdr:col>4</xdr:col>
      <xdr:colOff>19050</xdr:colOff>
      <xdr:row>195</xdr:row>
      <xdr:rowOff>91440</xdr:rowOff>
    </xdr:from>
    <xdr:to>
      <xdr:col>6</xdr:col>
      <xdr:colOff>866775</xdr:colOff>
      <xdr:row>197</xdr:row>
      <xdr:rowOff>59055</xdr:rowOff>
    </xdr:to>
    <xdr:sp macro="[0]!RectangleRoundedCorners147_Click" textlink="">
      <xdr:nvSpPr>
        <xdr:cNvPr id="147" name="Rectangle: Rounded Corners 146">
          <a:hlinkClick xmlns:r="http://schemas.openxmlformats.org/officeDocument/2006/relationships" r:id="rId5"/>
          <a:extLst>
            <a:ext uri="{FF2B5EF4-FFF2-40B4-BE49-F238E27FC236}">
              <a16:creationId xmlns:a16="http://schemas.microsoft.com/office/drawing/2014/main" id="{00000000-0008-0000-0000-000093000000}"/>
            </a:ext>
          </a:extLst>
        </xdr:cNvPr>
        <xdr:cNvSpPr/>
      </xdr:nvSpPr>
      <xdr:spPr>
        <a:xfrm>
          <a:off x="800100" y="56984265"/>
          <a:ext cx="3057525" cy="310515"/>
        </a:xfrm>
        <a:prstGeom prst="roundRect">
          <a:avLst>
            <a:gd name="adj" fmla="val 2455"/>
          </a:avLst>
        </a:prstGeom>
        <a:solidFill>
          <a:srgbClr val="E87120"/>
        </a:solidFill>
        <a:ln w="82550">
          <a:solidFill>
            <a:srgbClr val="E8712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a:latin typeface="Franklin Gothic Demi" panose="020B0703020102020204" pitchFamily="34" charset="0"/>
            </a:rPr>
            <a:t>Ga naar de resultaten!</a:t>
          </a:r>
        </a:p>
      </xdr:txBody>
    </xdr:sp>
    <xdr:clientData/>
  </xdr:twoCellAnchor>
  <mc:AlternateContent xmlns:mc="http://schemas.openxmlformats.org/markup-compatibility/2006">
    <mc:Choice xmlns:a14="http://schemas.microsoft.com/office/drawing/2010/main" Requires="a14">
      <xdr:twoCellAnchor editAs="oneCell">
        <xdr:from>
          <xdr:col>3</xdr:col>
          <xdr:colOff>25400</xdr:colOff>
          <xdr:row>75</xdr:row>
          <xdr:rowOff>101600</xdr:rowOff>
        </xdr:from>
        <xdr:to>
          <xdr:col>8</xdr:col>
          <xdr:colOff>342900</xdr:colOff>
          <xdr:row>78</xdr:row>
          <xdr:rowOff>152400</xdr:rowOff>
        </xdr:to>
        <xdr:sp macro="" textlink="">
          <xdr:nvSpPr>
            <xdr:cNvPr id="2259" name="Group Box 211" hidden="1">
              <a:extLst>
                <a:ext uri="{63B3BB69-23CF-44E3-9099-C40C66FF867C}">
                  <a14:compatExt spid="_x0000_s2259"/>
                </a:ext>
                <a:ext uri="{FF2B5EF4-FFF2-40B4-BE49-F238E27FC236}">
                  <a16:creationId xmlns:a16="http://schemas.microsoft.com/office/drawing/2014/main" id="{00000000-0008-0000-0000-0000D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211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101</xdr:row>
          <xdr:rowOff>304800</xdr:rowOff>
        </xdr:from>
        <xdr:to>
          <xdr:col>8</xdr:col>
          <xdr:colOff>342900</xdr:colOff>
          <xdr:row>105</xdr:row>
          <xdr:rowOff>12700</xdr:rowOff>
        </xdr:to>
        <xdr:sp macro="" textlink="">
          <xdr:nvSpPr>
            <xdr:cNvPr id="2260" name="Group Box 212" hidden="1">
              <a:extLst>
                <a:ext uri="{63B3BB69-23CF-44E3-9099-C40C66FF867C}">
                  <a14:compatExt spid="_x0000_s2260"/>
                </a:ext>
                <a:ext uri="{FF2B5EF4-FFF2-40B4-BE49-F238E27FC236}">
                  <a16:creationId xmlns:a16="http://schemas.microsoft.com/office/drawing/2014/main" id="{00000000-0008-0000-0000-0000D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212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61</xdr:row>
          <xdr:rowOff>63500</xdr:rowOff>
        </xdr:from>
        <xdr:to>
          <xdr:col>7</xdr:col>
          <xdr:colOff>977900</xdr:colOff>
          <xdr:row>66</xdr:row>
          <xdr:rowOff>88900</xdr:rowOff>
        </xdr:to>
        <xdr:sp macro="" textlink="">
          <xdr:nvSpPr>
            <xdr:cNvPr id="2261" name="Group Box 213" hidden="1">
              <a:extLst>
                <a:ext uri="{63B3BB69-23CF-44E3-9099-C40C66FF867C}">
                  <a14:compatExt spid="_x0000_s2261"/>
                </a:ext>
                <a:ext uri="{FF2B5EF4-FFF2-40B4-BE49-F238E27FC236}">
                  <a16:creationId xmlns:a16="http://schemas.microsoft.com/office/drawing/2014/main" id="{00000000-0008-0000-0000-0000D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213</a:t>
              </a:r>
            </a:p>
          </xdr:txBody>
        </xdr:sp>
        <xdr:clientData/>
      </xdr:twoCellAnchor>
    </mc:Choice>
    <mc:Fallback/>
  </mc:AlternateContent>
  <xdr:twoCellAnchor editAs="oneCell">
    <xdr:from>
      <xdr:col>4</xdr:col>
      <xdr:colOff>224791</xdr:colOff>
      <xdr:row>7</xdr:row>
      <xdr:rowOff>148590</xdr:rowOff>
    </xdr:from>
    <xdr:to>
      <xdr:col>5</xdr:col>
      <xdr:colOff>626746</xdr:colOff>
      <xdr:row>7</xdr:row>
      <xdr:rowOff>550144</xdr:rowOff>
    </xdr:to>
    <xdr:pic>
      <xdr:nvPicPr>
        <xdr:cNvPr id="5" name="Graphic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1272541" y="4901565"/>
          <a:ext cx="1514475" cy="395839"/>
        </a:xfrm>
        <a:prstGeom prst="rect">
          <a:avLst/>
        </a:prstGeom>
      </xdr:spPr>
    </xdr:pic>
    <xdr:clientData/>
  </xdr:twoCellAnchor>
  <xdr:twoCellAnchor editAs="oneCell">
    <xdr:from>
      <xdr:col>6</xdr:col>
      <xdr:colOff>369807</xdr:colOff>
      <xdr:row>6</xdr:row>
      <xdr:rowOff>370050</xdr:rowOff>
    </xdr:from>
    <xdr:to>
      <xdr:col>7</xdr:col>
      <xdr:colOff>643890</xdr:colOff>
      <xdr:row>7</xdr:row>
      <xdr:rowOff>131445</xdr:rowOff>
    </xdr:to>
    <xdr:pic>
      <xdr:nvPicPr>
        <xdr:cNvPr id="16" name="Graphic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3627357" y="6123150"/>
          <a:ext cx="1378983" cy="523395"/>
        </a:xfrm>
        <a:prstGeom prst="rect">
          <a:avLst/>
        </a:prstGeom>
      </xdr:spPr>
    </xdr:pic>
    <xdr:clientData/>
  </xdr:twoCellAnchor>
  <xdr:twoCellAnchor editAs="oneCell">
    <xdr:from>
      <xdr:col>4</xdr:col>
      <xdr:colOff>79058</xdr:colOff>
      <xdr:row>7</xdr:row>
      <xdr:rowOff>663654</xdr:rowOff>
    </xdr:from>
    <xdr:to>
      <xdr:col>5</xdr:col>
      <xdr:colOff>799148</xdr:colOff>
      <xdr:row>7</xdr:row>
      <xdr:rowOff>1215473</xdr:rowOff>
    </xdr:to>
    <xdr:pic>
      <xdr:nvPicPr>
        <xdr:cNvPr id="20" name="Picture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126808" y="5416629"/>
          <a:ext cx="1824990" cy="546104"/>
        </a:xfrm>
        <a:prstGeom prst="rect">
          <a:avLst/>
        </a:prstGeom>
      </xdr:spPr>
    </xdr:pic>
    <xdr:clientData/>
  </xdr:twoCellAnchor>
  <xdr:twoCellAnchor editAs="oneCell">
    <xdr:from>
      <xdr:col>6</xdr:col>
      <xdr:colOff>282892</xdr:colOff>
      <xdr:row>7</xdr:row>
      <xdr:rowOff>797365</xdr:rowOff>
    </xdr:from>
    <xdr:to>
      <xdr:col>7</xdr:col>
      <xdr:colOff>894397</xdr:colOff>
      <xdr:row>7</xdr:row>
      <xdr:rowOff>1161098</xdr:rowOff>
    </xdr:to>
    <xdr:pic>
      <xdr:nvPicPr>
        <xdr:cNvPr id="163" name="Picture 162" descr="Product als Dienst: Mr. Servitization - WDS">
          <a:extLst>
            <a:ext uri="{FF2B5EF4-FFF2-40B4-BE49-F238E27FC236}">
              <a16:creationId xmlns:a16="http://schemas.microsoft.com/office/drawing/2014/main" id="{00000000-0008-0000-0000-0000A3000000}"/>
            </a:ext>
          </a:extLst>
        </xdr:cNvPr>
        <xdr:cNvPicPr>
          <a:picLocks noChangeAspect="1" noChangeArrowheads="1"/>
        </xdr:cNvPicPr>
      </xdr:nvPicPr>
      <xdr:blipFill rotWithShape="1">
        <a:blip xmlns:r="http://schemas.openxmlformats.org/officeDocument/2006/relationships" r:embed="rId11" cstate="print">
          <a:extLst>
            <a:ext uri="{28A0092B-C50C-407E-A947-70E740481C1C}">
              <a14:useLocalDpi xmlns:a14="http://schemas.microsoft.com/office/drawing/2010/main" val="0"/>
            </a:ext>
          </a:extLst>
        </a:blip>
        <a:srcRect t="22708" b="20605"/>
        <a:stretch/>
      </xdr:blipFill>
      <xdr:spPr bwMode="auto">
        <a:xfrm>
          <a:off x="3540442" y="7302940"/>
          <a:ext cx="1720215" cy="3675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68581</xdr:colOff>
      <xdr:row>6</xdr:row>
      <xdr:rowOff>160020</xdr:rowOff>
    </xdr:from>
    <xdr:to>
      <xdr:col>6</xdr:col>
      <xdr:colOff>205741</xdr:colOff>
      <xdr:row>7</xdr:row>
      <xdr:rowOff>360029</xdr:rowOff>
    </xdr:to>
    <xdr:pic>
      <xdr:nvPicPr>
        <xdr:cNvPr id="25" name="Picture 24">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112521" y="4175760"/>
          <a:ext cx="2346960" cy="962009"/>
        </a:xfrm>
        <a:prstGeom prst="rect">
          <a:avLst/>
        </a:prstGeom>
      </xdr:spPr>
    </xdr:pic>
    <xdr:clientData/>
  </xdr:twoCellAnchor>
  <xdr:twoCellAnchor editAs="oneCell">
    <xdr:from>
      <xdr:col>6</xdr:col>
      <xdr:colOff>302895</xdr:colOff>
      <xdr:row>7</xdr:row>
      <xdr:rowOff>257175</xdr:rowOff>
    </xdr:from>
    <xdr:to>
      <xdr:col>7</xdr:col>
      <xdr:colOff>819150</xdr:colOff>
      <xdr:row>7</xdr:row>
      <xdr:rowOff>745556</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560445" y="6762750"/>
          <a:ext cx="1617345" cy="496001"/>
        </a:xfrm>
        <a:prstGeom prst="rect">
          <a:avLst/>
        </a:prstGeom>
      </xdr:spPr>
    </xdr:pic>
    <xdr:clientData/>
  </xdr:twoCellAnchor>
  <xdr:twoCellAnchor editAs="oneCell">
    <xdr:from>
      <xdr:col>6</xdr:col>
      <xdr:colOff>307390</xdr:colOff>
      <xdr:row>5</xdr:row>
      <xdr:rowOff>63632</xdr:rowOff>
    </xdr:from>
    <xdr:to>
      <xdr:col>7</xdr:col>
      <xdr:colOff>818100</xdr:colOff>
      <xdr:row>6</xdr:row>
      <xdr:rowOff>701040</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564940" y="5550032"/>
          <a:ext cx="1625135" cy="9079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207644</xdr:colOff>
      <xdr:row>9</xdr:row>
      <xdr:rowOff>283844</xdr:rowOff>
    </xdr:from>
    <xdr:to>
      <xdr:col>8</xdr:col>
      <xdr:colOff>321945</xdr:colOff>
      <xdr:row>20</xdr:row>
      <xdr:rowOff>57150</xdr:rowOff>
    </xdr:to>
    <xdr:sp macro="" textlink="">
      <xdr:nvSpPr>
        <xdr:cNvPr id="6" name="Rectangle: Rounded Corners 5">
          <a:extLst>
            <a:ext uri="{FF2B5EF4-FFF2-40B4-BE49-F238E27FC236}">
              <a16:creationId xmlns:a16="http://schemas.microsoft.com/office/drawing/2014/main" id="{00000000-0008-0000-0100-000006000000}"/>
            </a:ext>
          </a:extLst>
        </xdr:cNvPr>
        <xdr:cNvSpPr/>
      </xdr:nvSpPr>
      <xdr:spPr>
        <a:xfrm>
          <a:off x="331469" y="2284094"/>
          <a:ext cx="7724776" cy="4421506"/>
        </a:xfrm>
        <a:prstGeom prst="roundRect">
          <a:avLst>
            <a:gd name="adj" fmla="val 2455"/>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3</xdr:col>
      <xdr:colOff>114300</xdr:colOff>
      <xdr:row>19</xdr:row>
      <xdr:rowOff>0</xdr:rowOff>
    </xdr:from>
    <xdr:to>
      <xdr:col>4</xdr:col>
      <xdr:colOff>4398645</xdr:colOff>
      <xdr:row>21</xdr:row>
      <xdr:rowOff>400050</xdr:rowOff>
    </xdr:to>
    <xdr:sp macro="" textlink="">
      <xdr:nvSpPr>
        <xdr:cNvPr id="14"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100-00000E000000}"/>
            </a:ext>
          </a:extLst>
        </xdr:cNvPr>
        <xdr:cNvSpPr/>
      </xdr:nvSpPr>
      <xdr:spPr bwMode="auto">
        <a:xfrm>
          <a:off x="771525" y="8343900"/>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twoCellAnchor>
  <mc:AlternateContent xmlns:mc="http://schemas.openxmlformats.org/markup-compatibility/2006">
    <mc:Choice xmlns:a14="http://schemas.microsoft.com/office/drawing/2010/main" Requires="a14">
      <xdr:twoCellAnchor editAs="oneCell">
        <xdr:from>
          <xdr:col>2</xdr:col>
          <xdr:colOff>114300</xdr:colOff>
          <xdr:row>19</xdr:row>
          <xdr:rowOff>0</xdr:rowOff>
        </xdr:from>
        <xdr:to>
          <xdr:col>4</xdr:col>
          <xdr:colOff>4559300</xdr:colOff>
          <xdr:row>22</xdr:row>
          <xdr:rowOff>292100</xdr:rowOff>
        </xdr:to>
        <xdr:sp macro="" textlink="">
          <xdr:nvSpPr>
            <xdr:cNvPr id="4101" name="Group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19</xdr:row>
          <xdr:rowOff>0</xdr:rowOff>
        </xdr:from>
        <xdr:to>
          <xdr:col>4</xdr:col>
          <xdr:colOff>4724400</xdr:colOff>
          <xdr:row>22</xdr:row>
          <xdr:rowOff>101600</xdr:rowOff>
        </xdr:to>
        <xdr:sp macro="" textlink="">
          <xdr:nvSpPr>
            <xdr:cNvPr id="4102" name="Group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44</a:t>
              </a:r>
            </a:p>
          </xdr:txBody>
        </xdr:sp>
        <xdr:clientData/>
      </xdr:twoCellAnchor>
    </mc:Choice>
    <mc:Fallback/>
  </mc:AlternateContent>
  <xdr:oneCellAnchor>
    <xdr:from>
      <xdr:col>3</xdr:col>
      <xdr:colOff>114300</xdr:colOff>
      <xdr:row>19</xdr:row>
      <xdr:rowOff>0</xdr:rowOff>
    </xdr:from>
    <xdr:ext cx="4429125" cy="733425"/>
    <xdr:sp macro="" textlink="">
      <xdr:nvSpPr>
        <xdr:cNvPr id="25"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100-000019000000}"/>
            </a:ext>
          </a:extLst>
        </xdr:cNvPr>
        <xdr:cNvSpPr/>
      </xdr:nvSpPr>
      <xdr:spPr bwMode="auto">
        <a:xfrm>
          <a:off x="771525" y="11610975"/>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2</xdr:col>
          <xdr:colOff>88900</xdr:colOff>
          <xdr:row>19</xdr:row>
          <xdr:rowOff>0</xdr:rowOff>
        </xdr:from>
        <xdr:to>
          <xdr:col>4</xdr:col>
          <xdr:colOff>4610100</xdr:colOff>
          <xdr:row>21</xdr:row>
          <xdr:rowOff>469900</xdr:rowOff>
        </xdr:to>
        <xdr:sp macro="" textlink="">
          <xdr:nvSpPr>
            <xdr:cNvPr id="4111" name="Group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60</a:t>
              </a:r>
            </a:p>
          </xdr:txBody>
        </xdr:sp>
        <xdr:clientData/>
      </xdr:twoCellAnchor>
    </mc:Choice>
    <mc:Fallback/>
  </mc:AlternateContent>
  <xdr:oneCellAnchor>
    <xdr:from>
      <xdr:col>3</xdr:col>
      <xdr:colOff>114300</xdr:colOff>
      <xdr:row>19</xdr:row>
      <xdr:rowOff>0</xdr:rowOff>
    </xdr:from>
    <xdr:ext cx="4429125" cy="733425"/>
    <xdr:sp macro="" textlink="">
      <xdr:nvSpPr>
        <xdr:cNvPr id="31"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100-00001F000000}"/>
            </a:ext>
          </a:extLst>
        </xdr:cNvPr>
        <xdr:cNvSpPr/>
      </xdr:nvSpPr>
      <xdr:spPr bwMode="auto">
        <a:xfrm>
          <a:off x="771525" y="9801225"/>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3</xdr:col>
          <xdr:colOff>25400</xdr:colOff>
          <xdr:row>19</xdr:row>
          <xdr:rowOff>0</xdr:rowOff>
        </xdr:from>
        <xdr:to>
          <xdr:col>4</xdr:col>
          <xdr:colOff>4673600</xdr:colOff>
          <xdr:row>22</xdr:row>
          <xdr:rowOff>12700</xdr:rowOff>
        </xdr:to>
        <xdr:sp macro="" textlink="">
          <xdr:nvSpPr>
            <xdr:cNvPr id="4116" name="Group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82</a:t>
              </a:r>
            </a:p>
          </xdr:txBody>
        </xdr:sp>
        <xdr:clientData/>
      </xdr:twoCellAnchor>
    </mc:Choice>
    <mc:Fallback/>
  </mc:AlternateContent>
  <xdr:oneCellAnchor>
    <xdr:from>
      <xdr:col>3</xdr:col>
      <xdr:colOff>114300</xdr:colOff>
      <xdr:row>19</xdr:row>
      <xdr:rowOff>0</xdr:rowOff>
    </xdr:from>
    <xdr:ext cx="4429125" cy="733425"/>
    <xdr:sp macro="" textlink="">
      <xdr:nvSpPr>
        <xdr:cNvPr id="37"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100-000025000000}"/>
            </a:ext>
          </a:extLst>
        </xdr:cNvPr>
        <xdr:cNvSpPr/>
      </xdr:nvSpPr>
      <xdr:spPr bwMode="auto">
        <a:xfrm>
          <a:off x="771525" y="13239750"/>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3</xdr:col>
          <xdr:colOff>38100</xdr:colOff>
          <xdr:row>19</xdr:row>
          <xdr:rowOff>0</xdr:rowOff>
        </xdr:from>
        <xdr:to>
          <xdr:col>4</xdr:col>
          <xdr:colOff>4533900</xdr:colOff>
          <xdr:row>21</xdr:row>
          <xdr:rowOff>431800</xdr:rowOff>
        </xdr:to>
        <xdr:sp macro="" textlink="">
          <xdr:nvSpPr>
            <xdr:cNvPr id="4119" name="Group Box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87</a:t>
              </a:r>
            </a:p>
          </xdr:txBody>
        </xdr:sp>
        <xdr:clientData/>
      </xdr:twoCellAnchor>
    </mc:Choice>
    <mc:Fallback/>
  </mc:AlternateContent>
  <xdr:oneCellAnchor>
    <xdr:from>
      <xdr:col>3</xdr:col>
      <xdr:colOff>114300</xdr:colOff>
      <xdr:row>19</xdr:row>
      <xdr:rowOff>0</xdr:rowOff>
    </xdr:from>
    <xdr:ext cx="4429125" cy="733425"/>
    <xdr:sp macro="" textlink="">
      <xdr:nvSpPr>
        <xdr:cNvPr id="41"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100-000029000000}"/>
            </a:ext>
          </a:extLst>
        </xdr:cNvPr>
        <xdr:cNvSpPr/>
      </xdr:nvSpPr>
      <xdr:spPr bwMode="auto">
        <a:xfrm>
          <a:off x="771525" y="14649450"/>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3</xdr:col>
          <xdr:colOff>38100</xdr:colOff>
          <xdr:row>19</xdr:row>
          <xdr:rowOff>0</xdr:rowOff>
        </xdr:from>
        <xdr:to>
          <xdr:col>4</xdr:col>
          <xdr:colOff>4533900</xdr:colOff>
          <xdr:row>21</xdr:row>
          <xdr:rowOff>431800</xdr:rowOff>
        </xdr:to>
        <xdr:sp macro="" textlink="">
          <xdr:nvSpPr>
            <xdr:cNvPr id="4122" name="Group Box 26" hidden="1">
              <a:extLst>
                <a:ext uri="{63B3BB69-23CF-44E3-9099-C40C66FF867C}">
                  <a14:compatExt spid="_x0000_s4122"/>
                </a:ext>
                <a:ext uri="{FF2B5EF4-FFF2-40B4-BE49-F238E27FC236}">
                  <a16:creationId xmlns:a16="http://schemas.microsoft.com/office/drawing/2014/main" id="{00000000-0008-0000-0100-00001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87</a:t>
              </a:r>
            </a:p>
          </xdr:txBody>
        </xdr:sp>
        <xdr:clientData/>
      </xdr:twoCellAnchor>
    </mc:Choice>
    <mc:Fallback/>
  </mc:AlternateContent>
  <xdr:oneCellAnchor>
    <xdr:from>
      <xdr:col>3</xdr:col>
      <xdr:colOff>114300</xdr:colOff>
      <xdr:row>19</xdr:row>
      <xdr:rowOff>0</xdr:rowOff>
    </xdr:from>
    <xdr:ext cx="4429125" cy="733425"/>
    <xdr:sp macro="" textlink="">
      <xdr:nvSpPr>
        <xdr:cNvPr id="46"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100-00002E000000}"/>
            </a:ext>
          </a:extLst>
        </xdr:cNvPr>
        <xdr:cNvSpPr/>
      </xdr:nvSpPr>
      <xdr:spPr bwMode="auto">
        <a:xfrm>
          <a:off x="771525" y="16059150"/>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3</xdr:col>
          <xdr:colOff>38100</xdr:colOff>
          <xdr:row>19</xdr:row>
          <xdr:rowOff>0</xdr:rowOff>
        </xdr:from>
        <xdr:to>
          <xdr:col>4</xdr:col>
          <xdr:colOff>4533900</xdr:colOff>
          <xdr:row>21</xdr:row>
          <xdr:rowOff>431800</xdr:rowOff>
        </xdr:to>
        <xdr:sp macro="" textlink="">
          <xdr:nvSpPr>
            <xdr:cNvPr id="4126" name="Group Box 30" hidden="1">
              <a:extLst>
                <a:ext uri="{63B3BB69-23CF-44E3-9099-C40C66FF867C}">
                  <a14:compatExt spid="_x0000_s4126"/>
                </a:ext>
                <a:ext uri="{FF2B5EF4-FFF2-40B4-BE49-F238E27FC236}">
                  <a16:creationId xmlns:a16="http://schemas.microsoft.com/office/drawing/2014/main" id="{00000000-0008-0000-0100-00001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87</a:t>
              </a:r>
            </a:p>
          </xdr:txBody>
        </xdr:sp>
        <xdr:clientData/>
      </xdr:twoCellAnchor>
    </mc:Choice>
    <mc:Fallback/>
  </mc:AlternateContent>
  <xdr:twoCellAnchor>
    <xdr:from>
      <xdr:col>2</xdr:col>
      <xdr:colOff>19049</xdr:colOff>
      <xdr:row>13</xdr:row>
      <xdr:rowOff>0</xdr:rowOff>
    </xdr:from>
    <xdr:to>
      <xdr:col>8</xdr:col>
      <xdr:colOff>17145</xdr:colOff>
      <xdr:row>19</xdr:row>
      <xdr:rowOff>15240</xdr:rowOff>
    </xdr:to>
    <xdr:sp macro="" textlink="">
      <xdr:nvSpPr>
        <xdr:cNvPr id="51" name="Rectangle: Rounded Corners 50">
          <a:extLst>
            <a:ext uri="{FF2B5EF4-FFF2-40B4-BE49-F238E27FC236}">
              <a16:creationId xmlns:a16="http://schemas.microsoft.com/office/drawing/2014/main" id="{00000000-0008-0000-0100-000033000000}"/>
            </a:ext>
          </a:extLst>
        </xdr:cNvPr>
        <xdr:cNvSpPr/>
      </xdr:nvSpPr>
      <xdr:spPr>
        <a:xfrm>
          <a:off x="552449" y="4943475"/>
          <a:ext cx="6227446" cy="1967865"/>
        </a:xfrm>
        <a:prstGeom prst="roundRect">
          <a:avLst>
            <a:gd name="adj" fmla="val 2455"/>
          </a:avLst>
        </a:prstGeom>
        <a:noFill/>
        <a:ln w="825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oneCellAnchor>
    <xdr:from>
      <xdr:col>3</xdr:col>
      <xdr:colOff>114300</xdr:colOff>
      <xdr:row>19</xdr:row>
      <xdr:rowOff>0</xdr:rowOff>
    </xdr:from>
    <xdr:ext cx="4429125" cy="733425"/>
    <xdr:sp macro="" textlink="">
      <xdr:nvSpPr>
        <xdr:cNvPr id="54"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100-000036000000}"/>
            </a:ext>
          </a:extLst>
        </xdr:cNvPr>
        <xdr:cNvSpPr/>
      </xdr:nvSpPr>
      <xdr:spPr bwMode="auto">
        <a:xfrm>
          <a:off x="771525" y="22126575"/>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2</xdr:col>
          <xdr:colOff>114300</xdr:colOff>
          <xdr:row>19</xdr:row>
          <xdr:rowOff>0</xdr:rowOff>
        </xdr:from>
        <xdr:to>
          <xdr:col>4</xdr:col>
          <xdr:colOff>4559300</xdr:colOff>
          <xdr:row>22</xdr:row>
          <xdr:rowOff>88900</xdr:rowOff>
        </xdr:to>
        <xdr:sp macro="" textlink="">
          <xdr:nvSpPr>
            <xdr:cNvPr id="4130" name="Group Box 34" hidden="1">
              <a:extLst>
                <a:ext uri="{63B3BB69-23CF-44E3-9099-C40C66FF867C}">
                  <a14:compatExt spid="_x0000_s4130"/>
                </a:ext>
                <a:ext uri="{FF2B5EF4-FFF2-40B4-BE49-F238E27FC236}">
                  <a16:creationId xmlns:a16="http://schemas.microsoft.com/office/drawing/2014/main" id="{00000000-0008-0000-0100-00002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19</xdr:row>
          <xdr:rowOff>0</xdr:rowOff>
        </xdr:from>
        <xdr:to>
          <xdr:col>4</xdr:col>
          <xdr:colOff>4483100</xdr:colOff>
          <xdr:row>22</xdr:row>
          <xdr:rowOff>101600</xdr:rowOff>
        </xdr:to>
        <xdr:sp macro="" textlink="">
          <xdr:nvSpPr>
            <xdr:cNvPr id="4131" name="Group Box 35" hidden="1">
              <a:extLst>
                <a:ext uri="{63B3BB69-23CF-44E3-9099-C40C66FF867C}">
                  <a14:compatExt spid="_x0000_s4131"/>
                </a:ext>
                <a:ext uri="{FF2B5EF4-FFF2-40B4-BE49-F238E27FC236}">
                  <a16:creationId xmlns:a16="http://schemas.microsoft.com/office/drawing/2014/main" id="{00000000-0008-0000-0100-00002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44</a:t>
              </a:r>
            </a:p>
          </xdr:txBody>
        </xdr:sp>
        <xdr:clientData/>
      </xdr:twoCellAnchor>
    </mc:Choice>
    <mc:Fallback/>
  </mc:AlternateContent>
  <xdr:oneCellAnchor>
    <xdr:from>
      <xdr:col>3</xdr:col>
      <xdr:colOff>114300</xdr:colOff>
      <xdr:row>19</xdr:row>
      <xdr:rowOff>0</xdr:rowOff>
    </xdr:from>
    <xdr:ext cx="4429125" cy="733425"/>
    <xdr:sp macro="" textlink="">
      <xdr:nvSpPr>
        <xdr:cNvPr id="61"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100-00003D000000}"/>
            </a:ext>
          </a:extLst>
        </xdr:cNvPr>
        <xdr:cNvSpPr/>
      </xdr:nvSpPr>
      <xdr:spPr bwMode="auto">
        <a:xfrm>
          <a:off x="771525" y="25393650"/>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2</xdr:col>
          <xdr:colOff>88900</xdr:colOff>
          <xdr:row>19</xdr:row>
          <xdr:rowOff>0</xdr:rowOff>
        </xdr:from>
        <xdr:to>
          <xdr:col>4</xdr:col>
          <xdr:colOff>4610100</xdr:colOff>
          <xdr:row>21</xdr:row>
          <xdr:rowOff>469900</xdr:rowOff>
        </xdr:to>
        <xdr:sp macro="" textlink="">
          <xdr:nvSpPr>
            <xdr:cNvPr id="4136" name="Group Box 40" hidden="1">
              <a:extLst>
                <a:ext uri="{63B3BB69-23CF-44E3-9099-C40C66FF867C}">
                  <a14:compatExt spid="_x0000_s4136"/>
                </a:ext>
                <a:ext uri="{FF2B5EF4-FFF2-40B4-BE49-F238E27FC236}">
                  <a16:creationId xmlns:a16="http://schemas.microsoft.com/office/drawing/2014/main" id="{00000000-0008-0000-0100-00002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60</a:t>
              </a:r>
            </a:p>
          </xdr:txBody>
        </xdr:sp>
        <xdr:clientData/>
      </xdr:twoCellAnchor>
    </mc:Choice>
    <mc:Fallback/>
  </mc:AlternateContent>
  <xdr:oneCellAnchor>
    <xdr:from>
      <xdr:col>3</xdr:col>
      <xdr:colOff>114300</xdr:colOff>
      <xdr:row>19</xdr:row>
      <xdr:rowOff>0</xdr:rowOff>
    </xdr:from>
    <xdr:ext cx="4429125" cy="733425"/>
    <xdr:sp macro="" textlink="">
      <xdr:nvSpPr>
        <xdr:cNvPr id="65"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100-000041000000}"/>
            </a:ext>
          </a:extLst>
        </xdr:cNvPr>
        <xdr:cNvSpPr/>
      </xdr:nvSpPr>
      <xdr:spPr bwMode="auto">
        <a:xfrm>
          <a:off x="771525" y="23583900"/>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3</xdr:col>
          <xdr:colOff>25400</xdr:colOff>
          <xdr:row>19</xdr:row>
          <xdr:rowOff>0</xdr:rowOff>
        </xdr:from>
        <xdr:to>
          <xdr:col>4</xdr:col>
          <xdr:colOff>4673600</xdr:colOff>
          <xdr:row>22</xdr:row>
          <xdr:rowOff>88900</xdr:rowOff>
        </xdr:to>
        <xdr:sp macro="" textlink="">
          <xdr:nvSpPr>
            <xdr:cNvPr id="4139" name="Group Box 43" hidden="1">
              <a:extLst>
                <a:ext uri="{63B3BB69-23CF-44E3-9099-C40C66FF867C}">
                  <a14:compatExt spid="_x0000_s4139"/>
                </a:ext>
                <a:ext uri="{FF2B5EF4-FFF2-40B4-BE49-F238E27FC236}">
                  <a16:creationId xmlns:a16="http://schemas.microsoft.com/office/drawing/2014/main" id="{00000000-0008-0000-0100-00002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82</a:t>
              </a:r>
            </a:p>
          </xdr:txBody>
        </xdr:sp>
        <xdr:clientData/>
      </xdr:twoCellAnchor>
    </mc:Choice>
    <mc:Fallback/>
  </mc:AlternateContent>
  <xdr:oneCellAnchor>
    <xdr:from>
      <xdr:col>3</xdr:col>
      <xdr:colOff>114300</xdr:colOff>
      <xdr:row>19</xdr:row>
      <xdr:rowOff>0</xdr:rowOff>
    </xdr:from>
    <xdr:ext cx="4429125" cy="733425"/>
    <xdr:sp macro="" textlink="">
      <xdr:nvSpPr>
        <xdr:cNvPr id="69"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100-000045000000}"/>
            </a:ext>
          </a:extLst>
        </xdr:cNvPr>
        <xdr:cNvSpPr/>
      </xdr:nvSpPr>
      <xdr:spPr bwMode="auto">
        <a:xfrm>
          <a:off x="771525" y="27498675"/>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3</xdr:col>
          <xdr:colOff>38100</xdr:colOff>
          <xdr:row>19</xdr:row>
          <xdr:rowOff>0</xdr:rowOff>
        </xdr:from>
        <xdr:to>
          <xdr:col>4</xdr:col>
          <xdr:colOff>4533900</xdr:colOff>
          <xdr:row>21</xdr:row>
          <xdr:rowOff>431800</xdr:rowOff>
        </xdr:to>
        <xdr:sp macro="" textlink="">
          <xdr:nvSpPr>
            <xdr:cNvPr id="4142" name="Group Box 46" hidden="1">
              <a:extLst>
                <a:ext uri="{63B3BB69-23CF-44E3-9099-C40C66FF867C}">
                  <a14:compatExt spid="_x0000_s4142"/>
                </a:ext>
                <a:ext uri="{FF2B5EF4-FFF2-40B4-BE49-F238E27FC236}">
                  <a16:creationId xmlns:a16="http://schemas.microsoft.com/office/drawing/2014/main" id="{00000000-0008-0000-0100-00002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87</a:t>
              </a:r>
            </a:p>
          </xdr:txBody>
        </xdr:sp>
        <xdr:clientData/>
      </xdr:twoCellAnchor>
    </mc:Choice>
    <mc:Fallback/>
  </mc:AlternateContent>
  <xdr:oneCellAnchor>
    <xdr:from>
      <xdr:col>3</xdr:col>
      <xdr:colOff>114300</xdr:colOff>
      <xdr:row>19</xdr:row>
      <xdr:rowOff>0</xdr:rowOff>
    </xdr:from>
    <xdr:ext cx="4429125" cy="733425"/>
    <xdr:sp macro="" textlink="">
      <xdr:nvSpPr>
        <xdr:cNvPr id="73"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100-000049000000}"/>
            </a:ext>
          </a:extLst>
        </xdr:cNvPr>
        <xdr:cNvSpPr/>
      </xdr:nvSpPr>
      <xdr:spPr bwMode="auto">
        <a:xfrm>
          <a:off x="771525" y="28898850"/>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3</xdr:col>
          <xdr:colOff>38100</xdr:colOff>
          <xdr:row>19</xdr:row>
          <xdr:rowOff>0</xdr:rowOff>
        </xdr:from>
        <xdr:to>
          <xdr:col>4</xdr:col>
          <xdr:colOff>4533900</xdr:colOff>
          <xdr:row>21</xdr:row>
          <xdr:rowOff>431800</xdr:rowOff>
        </xdr:to>
        <xdr:sp macro="" textlink="">
          <xdr:nvSpPr>
            <xdr:cNvPr id="4145" name="Group Box 49" hidden="1">
              <a:extLst>
                <a:ext uri="{63B3BB69-23CF-44E3-9099-C40C66FF867C}">
                  <a14:compatExt spid="_x0000_s4145"/>
                </a:ext>
                <a:ext uri="{FF2B5EF4-FFF2-40B4-BE49-F238E27FC236}">
                  <a16:creationId xmlns:a16="http://schemas.microsoft.com/office/drawing/2014/main" id="{00000000-0008-0000-0100-00003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87</a:t>
              </a:r>
            </a:p>
          </xdr:txBody>
        </xdr:sp>
        <xdr:clientData/>
      </xdr:twoCellAnchor>
    </mc:Choice>
    <mc:Fallback/>
  </mc:AlternateContent>
  <xdr:oneCellAnchor>
    <xdr:from>
      <xdr:col>3</xdr:col>
      <xdr:colOff>114300</xdr:colOff>
      <xdr:row>19</xdr:row>
      <xdr:rowOff>0</xdr:rowOff>
    </xdr:from>
    <xdr:ext cx="4429125" cy="733425"/>
    <xdr:sp macro="" textlink="">
      <xdr:nvSpPr>
        <xdr:cNvPr id="77"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100-00004D000000}"/>
            </a:ext>
          </a:extLst>
        </xdr:cNvPr>
        <xdr:cNvSpPr/>
      </xdr:nvSpPr>
      <xdr:spPr bwMode="auto">
        <a:xfrm>
          <a:off x="771525" y="31746825"/>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3</xdr:col>
          <xdr:colOff>38100</xdr:colOff>
          <xdr:row>19</xdr:row>
          <xdr:rowOff>0</xdr:rowOff>
        </xdr:from>
        <xdr:to>
          <xdr:col>4</xdr:col>
          <xdr:colOff>4533900</xdr:colOff>
          <xdr:row>21</xdr:row>
          <xdr:rowOff>431800</xdr:rowOff>
        </xdr:to>
        <xdr:sp macro="" textlink="">
          <xdr:nvSpPr>
            <xdr:cNvPr id="4148" name="Group Box 52" hidden="1">
              <a:extLst>
                <a:ext uri="{63B3BB69-23CF-44E3-9099-C40C66FF867C}">
                  <a14:compatExt spid="_x0000_s4148"/>
                </a:ext>
                <a:ext uri="{FF2B5EF4-FFF2-40B4-BE49-F238E27FC236}">
                  <a16:creationId xmlns:a16="http://schemas.microsoft.com/office/drawing/2014/main" id="{00000000-0008-0000-0100-00003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87</a:t>
              </a:r>
            </a:p>
          </xdr:txBody>
        </xdr:sp>
        <xdr:clientData/>
      </xdr:twoCellAnchor>
    </mc:Choice>
    <mc:Fallback/>
  </mc:AlternateContent>
  <xdr:oneCellAnchor>
    <xdr:from>
      <xdr:col>3</xdr:col>
      <xdr:colOff>114300</xdr:colOff>
      <xdr:row>19</xdr:row>
      <xdr:rowOff>0</xdr:rowOff>
    </xdr:from>
    <xdr:ext cx="4429125" cy="733425"/>
    <xdr:sp macro="" textlink="">
      <xdr:nvSpPr>
        <xdr:cNvPr id="84"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100-000054000000}"/>
            </a:ext>
          </a:extLst>
        </xdr:cNvPr>
        <xdr:cNvSpPr/>
      </xdr:nvSpPr>
      <xdr:spPr bwMode="auto">
        <a:xfrm>
          <a:off x="771525" y="32975550"/>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3</xdr:col>
          <xdr:colOff>38100</xdr:colOff>
          <xdr:row>19</xdr:row>
          <xdr:rowOff>0</xdr:rowOff>
        </xdr:from>
        <xdr:to>
          <xdr:col>4</xdr:col>
          <xdr:colOff>4533900</xdr:colOff>
          <xdr:row>21</xdr:row>
          <xdr:rowOff>431800</xdr:rowOff>
        </xdr:to>
        <xdr:sp macro="" textlink="">
          <xdr:nvSpPr>
            <xdr:cNvPr id="4153" name="Group Box 57" hidden="1">
              <a:extLst>
                <a:ext uri="{63B3BB69-23CF-44E3-9099-C40C66FF867C}">
                  <a14:compatExt spid="_x0000_s4153"/>
                </a:ext>
                <a:ext uri="{FF2B5EF4-FFF2-40B4-BE49-F238E27FC236}">
                  <a16:creationId xmlns:a16="http://schemas.microsoft.com/office/drawing/2014/main" id="{00000000-0008-0000-0100-00003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87</a:t>
              </a:r>
            </a:p>
          </xdr:txBody>
        </xdr:sp>
        <xdr:clientData/>
      </xdr:twoCellAnchor>
    </mc:Choice>
    <mc:Fallback/>
  </mc:AlternateContent>
  <xdr:oneCellAnchor>
    <xdr:from>
      <xdr:col>3</xdr:col>
      <xdr:colOff>114300</xdr:colOff>
      <xdr:row>19</xdr:row>
      <xdr:rowOff>0</xdr:rowOff>
    </xdr:from>
    <xdr:ext cx="4429125" cy="733425"/>
    <xdr:sp macro="" textlink="">
      <xdr:nvSpPr>
        <xdr:cNvPr id="89"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100-000059000000}"/>
            </a:ext>
          </a:extLst>
        </xdr:cNvPr>
        <xdr:cNvSpPr/>
      </xdr:nvSpPr>
      <xdr:spPr bwMode="auto">
        <a:xfrm>
          <a:off x="771525" y="34204275"/>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3</xdr:col>
          <xdr:colOff>38100</xdr:colOff>
          <xdr:row>19</xdr:row>
          <xdr:rowOff>0</xdr:rowOff>
        </xdr:from>
        <xdr:to>
          <xdr:col>4</xdr:col>
          <xdr:colOff>4533900</xdr:colOff>
          <xdr:row>21</xdr:row>
          <xdr:rowOff>431800</xdr:rowOff>
        </xdr:to>
        <xdr:sp macro="" textlink="">
          <xdr:nvSpPr>
            <xdr:cNvPr id="4157" name="Group Box 61" hidden="1">
              <a:extLst>
                <a:ext uri="{63B3BB69-23CF-44E3-9099-C40C66FF867C}">
                  <a14:compatExt spid="_x0000_s4157"/>
                </a:ext>
                <a:ext uri="{FF2B5EF4-FFF2-40B4-BE49-F238E27FC236}">
                  <a16:creationId xmlns:a16="http://schemas.microsoft.com/office/drawing/2014/main" id="{00000000-0008-0000-0100-00003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87</a:t>
              </a:r>
            </a:p>
          </xdr:txBody>
        </xdr:sp>
        <xdr:clientData/>
      </xdr:twoCellAnchor>
    </mc:Choice>
    <mc:Fallback/>
  </mc:AlternateContent>
  <xdr:oneCellAnchor>
    <xdr:from>
      <xdr:col>3</xdr:col>
      <xdr:colOff>114300</xdr:colOff>
      <xdr:row>19</xdr:row>
      <xdr:rowOff>0</xdr:rowOff>
    </xdr:from>
    <xdr:ext cx="4429125" cy="733425"/>
    <xdr:sp macro="" textlink="">
      <xdr:nvSpPr>
        <xdr:cNvPr id="94"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100-00005E000000}"/>
            </a:ext>
          </a:extLst>
        </xdr:cNvPr>
        <xdr:cNvSpPr/>
      </xdr:nvSpPr>
      <xdr:spPr bwMode="auto">
        <a:xfrm>
          <a:off x="771525" y="35433000"/>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3</xdr:col>
          <xdr:colOff>38100</xdr:colOff>
          <xdr:row>19</xdr:row>
          <xdr:rowOff>0</xdr:rowOff>
        </xdr:from>
        <xdr:to>
          <xdr:col>4</xdr:col>
          <xdr:colOff>4533900</xdr:colOff>
          <xdr:row>21</xdr:row>
          <xdr:rowOff>431800</xdr:rowOff>
        </xdr:to>
        <xdr:sp macro="" textlink="">
          <xdr:nvSpPr>
            <xdr:cNvPr id="4161" name="Group Box 65" hidden="1">
              <a:extLst>
                <a:ext uri="{63B3BB69-23CF-44E3-9099-C40C66FF867C}">
                  <a14:compatExt spid="_x0000_s4161"/>
                </a:ext>
                <a:ext uri="{FF2B5EF4-FFF2-40B4-BE49-F238E27FC236}">
                  <a16:creationId xmlns:a16="http://schemas.microsoft.com/office/drawing/2014/main" id="{00000000-0008-0000-0100-00004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87</a:t>
              </a:r>
            </a:p>
          </xdr:txBody>
        </xdr:sp>
        <xdr:clientData/>
      </xdr:twoCellAnchor>
    </mc:Choice>
    <mc:Fallback/>
  </mc:AlternateContent>
  <xdr:oneCellAnchor>
    <xdr:from>
      <xdr:col>3</xdr:col>
      <xdr:colOff>114300</xdr:colOff>
      <xdr:row>19</xdr:row>
      <xdr:rowOff>0</xdr:rowOff>
    </xdr:from>
    <xdr:ext cx="4429125" cy="733425"/>
    <xdr:sp macro="" textlink="">
      <xdr:nvSpPr>
        <xdr:cNvPr id="99"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100-000063000000}"/>
            </a:ext>
          </a:extLst>
        </xdr:cNvPr>
        <xdr:cNvSpPr/>
      </xdr:nvSpPr>
      <xdr:spPr bwMode="auto">
        <a:xfrm>
          <a:off x="771525" y="36661725"/>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3</xdr:col>
          <xdr:colOff>38100</xdr:colOff>
          <xdr:row>19</xdr:row>
          <xdr:rowOff>0</xdr:rowOff>
        </xdr:from>
        <xdr:to>
          <xdr:col>4</xdr:col>
          <xdr:colOff>4533900</xdr:colOff>
          <xdr:row>21</xdr:row>
          <xdr:rowOff>431800</xdr:rowOff>
        </xdr:to>
        <xdr:sp macro="" textlink="">
          <xdr:nvSpPr>
            <xdr:cNvPr id="4165" name="Group Box 69" hidden="1">
              <a:extLst>
                <a:ext uri="{63B3BB69-23CF-44E3-9099-C40C66FF867C}">
                  <a14:compatExt spid="_x0000_s4165"/>
                </a:ext>
                <a:ext uri="{FF2B5EF4-FFF2-40B4-BE49-F238E27FC236}">
                  <a16:creationId xmlns:a16="http://schemas.microsoft.com/office/drawing/2014/main" id="{00000000-0008-0000-0100-00004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87</a:t>
              </a:r>
            </a:p>
          </xdr:txBody>
        </xdr:sp>
        <xdr:clientData/>
      </xdr:twoCellAnchor>
    </mc:Choice>
    <mc:Fallback/>
  </mc:AlternateContent>
  <xdr:oneCellAnchor>
    <xdr:from>
      <xdr:col>3</xdr:col>
      <xdr:colOff>114300</xdr:colOff>
      <xdr:row>19</xdr:row>
      <xdr:rowOff>0</xdr:rowOff>
    </xdr:from>
    <xdr:ext cx="4429125" cy="733425"/>
    <xdr:sp macro="" textlink="">
      <xdr:nvSpPr>
        <xdr:cNvPr id="104"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100-000068000000}"/>
            </a:ext>
          </a:extLst>
        </xdr:cNvPr>
        <xdr:cNvSpPr/>
      </xdr:nvSpPr>
      <xdr:spPr bwMode="auto">
        <a:xfrm>
          <a:off x="771525" y="37890450"/>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3</xdr:col>
          <xdr:colOff>38100</xdr:colOff>
          <xdr:row>19</xdr:row>
          <xdr:rowOff>0</xdr:rowOff>
        </xdr:from>
        <xdr:to>
          <xdr:col>4</xdr:col>
          <xdr:colOff>4533900</xdr:colOff>
          <xdr:row>21</xdr:row>
          <xdr:rowOff>431800</xdr:rowOff>
        </xdr:to>
        <xdr:sp macro="" textlink="">
          <xdr:nvSpPr>
            <xdr:cNvPr id="4169" name="Group Box 73" hidden="1">
              <a:extLst>
                <a:ext uri="{63B3BB69-23CF-44E3-9099-C40C66FF867C}">
                  <a14:compatExt spid="_x0000_s4169"/>
                </a:ext>
                <a:ext uri="{FF2B5EF4-FFF2-40B4-BE49-F238E27FC236}">
                  <a16:creationId xmlns:a16="http://schemas.microsoft.com/office/drawing/2014/main" id="{00000000-0008-0000-0100-00004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87</a:t>
              </a:r>
            </a:p>
          </xdr:txBody>
        </xdr:sp>
        <xdr:clientData/>
      </xdr:twoCellAnchor>
    </mc:Choice>
    <mc:Fallback/>
  </mc:AlternateContent>
  <xdr:oneCellAnchor>
    <xdr:from>
      <xdr:col>3</xdr:col>
      <xdr:colOff>114300</xdr:colOff>
      <xdr:row>19</xdr:row>
      <xdr:rowOff>0</xdr:rowOff>
    </xdr:from>
    <xdr:ext cx="4429125" cy="733425"/>
    <xdr:sp macro="" textlink="">
      <xdr:nvSpPr>
        <xdr:cNvPr id="109"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100-00006D000000}"/>
            </a:ext>
          </a:extLst>
        </xdr:cNvPr>
        <xdr:cNvSpPr/>
      </xdr:nvSpPr>
      <xdr:spPr bwMode="auto">
        <a:xfrm>
          <a:off x="771525" y="39119175"/>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3</xdr:col>
          <xdr:colOff>38100</xdr:colOff>
          <xdr:row>19</xdr:row>
          <xdr:rowOff>0</xdr:rowOff>
        </xdr:from>
        <xdr:to>
          <xdr:col>4</xdr:col>
          <xdr:colOff>4533900</xdr:colOff>
          <xdr:row>21</xdr:row>
          <xdr:rowOff>431800</xdr:rowOff>
        </xdr:to>
        <xdr:sp macro="" textlink="">
          <xdr:nvSpPr>
            <xdr:cNvPr id="4173" name="Group Box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87</a:t>
              </a:r>
            </a:p>
          </xdr:txBody>
        </xdr:sp>
        <xdr:clientData/>
      </xdr:twoCellAnchor>
    </mc:Choice>
    <mc:Fallback/>
  </mc:AlternateContent>
  <xdr:oneCellAnchor>
    <xdr:from>
      <xdr:col>3</xdr:col>
      <xdr:colOff>114300</xdr:colOff>
      <xdr:row>19</xdr:row>
      <xdr:rowOff>0</xdr:rowOff>
    </xdr:from>
    <xdr:ext cx="4429125" cy="733425"/>
    <xdr:sp macro="" textlink="">
      <xdr:nvSpPr>
        <xdr:cNvPr id="115"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100-000073000000}"/>
            </a:ext>
          </a:extLst>
        </xdr:cNvPr>
        <xdr:cNvSpPr/>
      </xdr:nvSpPr>
      <xdr:spPr bwMode="auto">
        <a:xfrm>
          <a:off x="771525" y="41433750"/>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3</xdr:col>
          <xdr:colOff>38100</xdr:colOff>
          <xdr:row>19</xdr:row>
          <xdr:rowOff>0</xdr:rowOff>
        </xdr:from>
        <xdr:to>
          <xdr:col>4</xdr:col>
          <xdr:colOff>4533900</xdr:colOff>
          <xdr:row>21</xdr:row>
          <xdr:rowOff>431800</xdr:rowOff>
        </xdr:to>
        <xdr:sp macro="" textlink="">
          <xdr:nvSpPr>
            <xdr:cNvPr id="4177" name="Group Box 81" hidden="1">
              <a:extLst>
                <a:ext uri="{63B3BB69-23CF-44E3-9099-C40C66FF867C}">
                  <a14:compatExt spid="_x0000_s4177"/>
                </a:ext>
                <a:ext uri="{FF2B5EF4-FFF2-40B4-BE49-F238E27FC236}">
                  <a16:creationId xmlns:a16="http://schemas.microsoft.com/office/drawing/2014/main" id="{00000000-0008-0000-0100-00005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87</a:t>
              </a:r>
            </a:p>
          </xdr:txBody>
        </xdr:sp>
        <xdr:clientData/>
      </xdr:twoCellAnchor>
    </mc:Choice>
    <mc:Fallback/>
  </mc:AlternateContent>
  <xdr:oneCellAnchor>
    <xdr:from>
      <xdr:col>3</xdr:col>
      <xdr:colOff>114300</xdr:colOff>
      <xdr:row>19</xdr:row>
      <xdr:rowOff>0</xdr:rowOff>
    </xdr:from>
    <xdr:ext cx="4429125" cy="733425"/>
    <xdr:sp macro="" textlink="">
      <xdr:nvSpPr>
        <xdr:cNvPr id="119"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100-000077000000}"/>
            </a:ext>
          </a:extLst>
        </xdr:cNvPr>
        <xdr:cNvSpPr/>
      </xdr:nvSpPr>
      <xdr:spPr bwMode="auto">
        <a:xfrm>
          <a:off x="771525" y="42662475"/>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3</xdr:col>
          <xdr:colOff>38100</xdr:colOff>
          <xdr:row>19</xdr:row>
          <xdr:rowOff>0</xdr:rowOff>
        </xdr:from>
        <xdr:to>
          <xdr:col>4</xdr:col>
          <xdr:colOff>4533900</xdr:colOff>
          <xdr:row>21</xdr:row>
          <xdr:rowOff>431800</xdr:rowOff>
        </xdr:to>
        <xdr:sp macro="" textlink="">
          <xdr:nvSpPr>
            <xdr:cNvPr id="4180" name="Group Box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87</a:t>
              </a:r>
            </a:p>
          </xdr:txBody>
        </xdr:sp>
        <xdr:clientData/>
      </xdr:twoCellAnchor>
    </mc:Choice>
    <mc:Fallback/>
  </mc:AlternateContent>
  <xdr:oneCellAnchor>
    <xdr:from>
      <xdr:col>3</xdr:col>
      <xdr:colOff>114300</xdr:colOff>
      <xdr:row>19</xdr:row>
      <xdr:rowOff>0</xdr:rowOff>
    </xdr:from>
    <xdr:ext cx="4429125" cy="733425"/>
    <xdr:sp macro="" textlink="">
      <xdr:nvSpPr>
        <xdr:cNvPr id="123"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100-00007B000000}"/>
            </a:ext>
          </a:extLst>
        </xdr:cNvPr>
        <xdr:cNvSpPr/>
      </xdr:nvSpPr>
      <xdr:spPr bwMode="auto">
        <a:xfrm>
          <a:off x="771525" y="43891200"/>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3</xdr:col>
          <xdr:colOff>38100</xdr:colOff>
          <xdr:row>19</xdr:row>
          <xdr:rowOff>0</xdr:rowOff>
        </xdr:from>
        <xdr:to>
          <xdr:col>4</xdr:col>
          <xdr:colOff>4533900</xdr:colOff>
          <xdr:row>21</xdr:row>
          <xdr:rowOff>431800</xdr:rowOff>
        </xdr:to>
        <xdr:sp macro="" textlink="">
          <xdr:nvSpPr>
            <xdr:cNvPr id="4183" name="Group Box 87" hidden="1">
              <a:extLst>
                <a:ext uri="{63B3BB69-23CF-44E3-9099-C40C66FF867C}">
                  <a14:compatExt spid="_x0000_s4183"/>
                </a:ext>
                <a:ext uri="{FF2B5EF4-FFF2-40B4-BE49-F238E27FC236}">
                  <a16:creationId xmlns:a16="http://schemas.microsoft.com/office/drawing/2014/main" id="{00000000-0008-0000-0100-00005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87</a:t>
              </a:r>
            </a:p>
          </xdr:txBody>
        </xdr:sp>
        <xdr:clientData/>
      </xdr:twoCellAnchor>
    </mc:Choice>
    <mc:Fallback/>
  </mc:AlternateContent>
  <xdr:oneCellAnchor>
    <xdr:from>
      <xdr:col>3</xdr:col>
      <xdr:colOff>114300</xdr:colOff>
      <xdr:row>19</xdr:row>
      <xdr:rowOff>0</xdr:rowOff>
    </xdr:from>
    <xdr:ext cx="4429125" cy="733425"/>
    <xdr:sp macro="" textlink="">
      <xdr:nvSpPr>
        <xdr:cNvPr id="127"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100-00007F000000}"/>
            </a:ext>
          </a:extLst>
        </xdr:cNvPr>
        <xdr:cNvSpPr/>
      </xdr:nvSpPr>
      <xdr:spPr bwMode="auto">
        <a:xfrm>
          <a:off x="771525" y="45119925"/>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3</xdr:col>
          <xdr:colOff>38100</xdr:colOff>
          <xdr:row>19</xdr:row>
          <xdr:rowOff>0</xdr:rowOff>
        </xdr:from>
        <xdr:to>
          <xdr:col>4</xdr:col>
          <xdr:colOff>4533900</xdr:colOff>
          <xdr:row>21</xdr:row>
          <xdr:rowOff>431800</xdr:rowOff>
        </xdr:to>
        <xdr:sp macro="" textlink="">
          <xdr:nvSpPr>
            <xdr:cNvPr id="4186" name="Group Box 90" hidden="1">
              <a:extLst>
                <a:ext uri="{63B3BB69-23CF-44E3-9099-C40C66FF867C}">
                  <a14:compatExt spid="_x0000_s4186"/>
                </a:ext>
                <a:ext uri="{FF2B5EF4-FFF2-40B4-BE49-F238E27FC236}">
                  <a16:creationId xmlns:a16="http://schemas.microsoft.com/office/drawing/2014/main" id="{00000000-0008-0000-0100-00005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87</a:t>
              </a:r>
            </a:p>
          </xdr:txBody>
        </xdr:sp>
        <xdr:clientData/>
      </xdr:twoCellAnchor>
    </mc:Choice>
    <mc:Fallback/>
  </mc:AlternateContent>
  <xdr:oneCellAnchor>
    <xdr:from>
      <xdr:col>3</xdr:col>
      <xdr:colOff>114300</xdr:colOff>
      <xdr:row>19</xdr:row>
      <xdr:rowOff>0</xdr:rowOff>
    </xdr:from>
    <xdr:ext cx="4429125" cy="733425"/>
    <xdr:sp macro="" textlink="">
      <xdr:nvSpPr>
        <xdr:cNvPr id="131"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100-000083000000}"/>
            </a:ext>
          </a:extLst>
        </xdr:cNvPr>
        <xdr:cNvSpPr/>
      </xdr:nvSpPr>
      <xdr:spPr bwMode="auto">
        <a:xfrm>
          <a:off x="771525" y="46529625"/>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3</xdr:col>
          <xdr:colOff>38100</xdr:colOff>
          <xdr:row>19</xdr:row>
          <xdr:rowOff>0</xdr:rowOff>
        </xdr:from>
        <xdr:to>
          <xdr:col>4</xdr:col>
          <xdr:colOff>4533900</xdr:colOff>
          <xdr:row>21</xdr:row>
          <xdr:rowOff>406400</xdr:rowOff>
        </xdr:to>
        <xdr:sp macro="" textlink="">
          <xdr:nvSpPr>
            <xdr:cNvPr id="4189" name="Group Box 93" hidden="1">
              <a:extLst>
                <a:ext uri="{63B3BB69-23CF-44E3-9099-C40C66FF867C}">
                  <a14:compatExt spid="_x0000_s4189"/>
                </a:ext>
                <a:ext uri="{FF2B5EF4-FFF2-40B4-BE49-F238E27FC236}">
                  <a16:creationId xmlns:a16="http://schemas.microsoft.com/office/drawing/2014/main" id="{00000000-0008-0000-0100-00005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87</a:t>
              </a:r>
            </a:p>
          </xdr:txBody>
        </xdr:sp>
        <xdr:clientData/>
      </xdr:twoCellAnchor>
    </mc:Choice>
    <mc:Fallback/>
  </mc:AlternateContent>
  <xdr:oneCellAnchor>
    <xdr:from>
      <xdr:col>3</xdr:col>
      <xdr:colOff>114300</xdr:colOff>
      <xdr:row>19</xdr:row>
      <xdr:rowOff>0</xdr:rowOff>
    </xdr:from>
    <xdr:ext cx="4429125" cy="733425"/>
    <xdr:sp macro="" textlink="">
      <xdr:nvSpPr>
        <xdr:cNvPr id="135"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100-000087000000}"/>
            </a:ext>
          </a:extLst>
        </xdr:cNvPr>
        <xdr:cNvSpPr/>
      </xdr:nvSpPr>
      <xdr:spPr bwMode="auto">
        <a:xfrm>
          <a:off x="771525" y="48186975"/>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3</xdr:col>
          <xdr:colOff>38100</xdr:colOff>
          <xdr:row>19</xdr:row>
          <xdr:rowOff>0</xdr:rowOff>
        </xdr:from>
        <xdr:to>
          <xdr:col>4</xdr:col>
          <xdr:colOff>4533900</xdr:colOff>
          <xdr:row>21</xdr:row>
          <xdr:rowOff>406400</xdr:rowOff>
        </xdr:to>
        <xdr:sp macro="" textlink="">
          <xdr:nvSpPr>
            <xdr:cNvPr id="4192" name="Group Box 96" hidden="1">
              <a:extLst>
                <a:ext uri="{63B3BB69-23CF-44E3-9099-C40C66FF867C}">
                  <a14:compatExt spid="_x0000_s4192"/>
                </a:ext>
                <a:ext uri="{FF2B5EF4-FFF2-40B4-BE49-F238E27FC236}">
                  <a16:creationId xmlns:a16="http://schemas.microsoft.com/office/drawing/2014/main" id="{00000000-0008-0000-0100-00006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87</a:t>
              </a:r>
            </a:p>
          </xdr:txBody>
        </xdr:sp>
        <xdr:clientData/>
      </xdr:twoCellAnchor>
    </mc:Choice>
    <mc:Fallback/>
  </mc:AlternateContent>
  <xdr:oneCellAnchor>
    <xdr:from>
      <xdr:col>3</xdr:col>
      <xdr:colOff>114300</xdr:colOff>
      <xdr:row>19</xdr:row>
      <xdr:rowOff>0</xdr:rowOff>
    </xdr:from>
    <xdr:ext cx="4429125" cy="733425"/>
    <xdr:sp macro="" textlink="">
      <xdr:nvSpPr>
        <xdr:cNvPr id="139" name="Group Box 39" hidden="1">
          <a:extLst>
            <a:ext uri="{63B3BB69-23CF-44E3-9099-C40C66FF867C}">
              <a14:compatExt xmlns:a14="http://schemas.microsoft.com/office/drawing/2010/main" spid="_x0000_s2087"/>
            </a:ext>
            <a:ext uri="{FF2B5EF4-FFF2-40B4-BE49-F238E27FC236}">
              <a16:creationId xmlns:a16="http://schemas.microsoft.com/office/drawing/2014/main" id="{00000000-0008-0000-0100-00008B000000}"/>
            </a:ext>
          </a:extLst>
        </xdr:cNvPr>
        <xdr:cNvSpPr/>
      </xdr:nvSpPr>
      <xdr:spPr bwMode="auto">
        <a:xfrm>
          <a:off x="771525" y="49844325"/>
          <a:ext cx="4429125" cy="7334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39</a:t>
          </a:r>
        </a:p>
      </xdr:txBody>
    </xdr:sp>
    <xdr:clientData/>
  </xdr:oneCellAnchor>
  <mc:AlternateContent xmlns:mc="http://schemas.openxmlformats.org/markup-compatibility/2006">
    <mc:Choice xmlns:a14="http://schemas.microsoft.com/office/drawing/2010/main" Requires="a14">
      <xdr:twoCellAnchor editAs="oneCell">
        <xdr:from>
          <xdr:col>3</xdr:col>
          <xdr:colOff>38100</xdr:colOff>
          <xdr:row>19</xdr:row>
          <xdr:rowOff>0</xdr:rowOff>
        </xdr:from>
        <xdr:to>
          <xdr:col>4</xdr:col>
          <xdr:colOff>4533900</xdr:colOff>
          <xdr:row>21</xdr:row>
          <xdr:rowOff>406400</xdr:rowOff>
        </xdr:to>
        <xdr:sp macro="" textlink="">
          <xdr:nvSpPr>
            <xdr:cNvPr id="4195" name="Group Box 99" hidden="1">
              <a:extLst>
                <a:ext uri="{63B3BB69-23CF-44E3-9099-C40C66FF867C}">
                  <a14:compatExt spid="_x0000_s4195"/>
                </a:ext>
                <a:ext uri="{FF2B5EF4-FFF2-40B4-BE49-F238E27FC236}">
                  <a16:creationId xmlns:a16="http://schemas.microsoft.com/office/drawing/2014/main" id="{00000000-0008-0000-0100-00006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18288" rIns="0" bIns="0" anchor="t" upright="1"/>
            <a:lstStyle/>
            <a:p>
              <a:pPr algn="l" rtl="0">
                <a:defRPr sz="1000"/>
              </a:pPr>
              <a:r>
                <a:rPr lang="nl-NL" sz="800" b="0" i="0" u="none" strike="noStrike" baseline="0">
                  <a:solidFill>
                    <a:srgbClr val="000000"/>
                  </a:solidFill>
                  <a:latin typeface="Segoe UI"/>
                  <a:cs typeface="Segoe UI"/>
                </a:rPr>
                <a:t>Group Box 87</a:t>
              </a:r>
            </a:p>
          </xdr:txBody>
        </xdr:sp>
        <xdr:clientData/>
      </xdr:twoCellAnchor>
    </mc:Choice>
    <mc:Fallback/>
  </mc:AlternateContent>
  <xdr:twoCellAnchor>
    <xdr:from>
      <xdr:col>32</xdr:col>
      <xdr:colOff>342900</xdr:colOff>
      <xdr:row>327</xdr:row>
      <xdr:rowOff>124776</xdr:rowOff>
    </xdr:from>
    <xdr:to>
      <xdr:col>41</xdr:col>
      <xdr:colOff>220980</xdr:colOff>
      <xdr:row>349</xdr:row>
      <xdr:rowOff>93344</xdr:rowOff>
    </xdr:to>
    <xdr:graphicFrame macro="">
      <xdr:nvGraphicFramePr>
        <xdr:cNvPr id="7" name="Chart 4">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80009</xdr:colOff>
      <xdr:row>15</xdr:row>
      <xdr:rowOff>135254</xdr:rowOff>
    </xdr:from>
    <xdr:to>
      <xdr:col>5</xdr:col>
      <xdr:colOff>49530</xdr:colOff>
      <xdr:row>18</xdr:row>
      <xdr:rowOff>154305</xdr:rowOff>
    </xdr:to>
    <xdr:graphicFrame macro="">
      <xdr:nvGraphicFramePr>
        <xdr:cNvPr id="15" name="Chart 14">
          <a:extLst>
            <a:ext uri="{FF2B5EF4-FFF2-40B4-BE49-F238E27FC236}">
              <a16:creationId xmlns:a16="http://schemas.microsoft.com/office/drawing/2014/main" id="{00000000-0008-0000-01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207644</xdr:colOff>
      <xdr:row>21</xdr:row>
      <xdr:rowOff>428625</xdr:rowOff>
    </xdr:from>
    <xdr:to>
      <xdr:col>8</xdr:col>
      <xdr:colOff>321945</xdr:colOff>
      <xdr:row>32</xdr:row>
      <xdr:rowOff>57149</xdr:rowOff>
    </xdr:to>
    <xdr:sp macro="" textlink="">
      <xdr:nvSpPr>
        <xdr:cNvPr id="70" name="Rectangle: Rounded Corners 69">
          <a:extLst>
            <a:ext uri="{FF2B5EF4-FFF2-40B4-BE49-F238E27FC236}">
              <a16:creationId xmlns:a16="http://schemas.microsoft.com/office/drawing/2014/main" id="{00000000-0008-0000-0100-000046000000}"/>
            </a:ext>
          </a:extLst>
        </xdr:cNvPr>
        <xdr:cNvSpPr/>
      </xdr:nvSpPr>
      <xdr:spPr>
        <a:xfrm>
          <a:off x="331469" y="7467600"/>
          <a:ext cx="7724776" cy="4657724"/>
        </a:xfrm>
        <a:prstGeom prst="roundRect">
          <a:avLst>
            <a:gd name="adj" fmla="val 2455"/>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22859</xdr:colOff>
      <xdr:row>25</xdr:row>
      <xdr:rowOff>0</xdr:rowOff>
    </xdr:from>
    <xdr:to>
      <xdr:col>8</xdr:col>
      <xdr:colOff>20955</xdr:colOff>
      <xdr:row>31</xdr:row>
      <xdr:rowOff>19050</xdr:rowOff>
    </xdr:to>
    <xdr:sp macro="" textlink="">
      <xdr:nvSpPr>
        <xdr:cNvPr id="71" name="Rectangle: Rounded Corners 70">
          <a:extLst>
            <a:ext uri="{FF2B5EF4-FFF2-40B4-BE49-F238E27FC236}">
              <a16:creationId xmlns:a16="http://schemas.microsoft.com/office/drawing/2014/main" id="{00000000-0008-0000-0100-000047000000}"/>
            </a:ext>
          </a:extLst>
        </xdr:cNvPr>
        <xdr:cNvSpPr/>
      </xdr:nvSpPr>
      <xdr:spPr>
        <a:xfrm>
          <a:off x="552449" y="4743450"/>
          <a:ext cx="7198996" cy="1967865"/>
        </a:xfrm>
        <a:prstGeom prst="roundRect">
          <a:avLst>
            <a:gd name="adj" fmla="val 2455"/>
          </a:avLst>
        </a:prstGeom>
        <a:noFill/>
        <a:ln w="825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99059</xdr:colOff>
      <xdr:row>27</xdr:row>
      <xdr:rowOff>190499</xdr:rowOff>
    </xdr:from>
    <xdr:to>
      <xdr:col>5</xdr:col>
      <xdr:colOff>38100</xdr:colOff>
      <xdr:row>31</xdr:row>
      <xdr:rowOff>78105</xdr:rowOff>
    </xdr:to>
    <xdr:graphicFrame macro="">
      <xdr:nvGraphicFramePr>
        <xdr:cNvPr id="72" name="Chart 71">
          <a:extLst>
            <a:ext uri="{FF2B5EF4-FFF2-40B4-BE49-F238E27FC236}">
              <a16:creationId xmlns:a16="http://schemas.microsoft.com/office/drawing/2014/main" id="{00000000-0008-0000-01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211454</xdr:colOff>
      <xdr:row>34</xdr:row>
      <xdr:rowOff>434340</xdr:rowOff>
    </xdr:from>
    <xdr:to>
      <xdr:col>8</xdr:col>
      <xdr:colOff>325755</xdr:colOff>
      <xdr:row>46</xdr:row>
      <xdr:rowOff>19050</xdr:rowOff>
    </xdr:to>
    <xdr:sp macro="" textlink="">
      <xdr:nvSpPr>
        <xdr:cNvPr id="74" name="Rectangle: Rounded Corners 73">
          <a:extLst>
            <a:ext uri="{FF2B5EF4-FFF2-40B4-BE49-F238E27FC236}">
              <a16:creationId xmlns:a16="http://schemas.microsoft.com/office/drawing/2014/main" id="{00000000-0008-0000-0100-00004A000000}"/>
            </a:ext>
          </a:extLst>
        </xdr:cNvPr>
        <xdr:cNvSpPr/>
      </xdr:nvSpPr>
      <xdr:spPr>
        <a:xfrm>
          <a:off x="335279" y="12845415"/>
          <a:ext cx="10963276" cy="8195310"/>
        </a:xfrm>
        <a:prstGeom prst="roundRect">
          <a:avLst>
            <a:gd name="adj" fmla="val 2455"/>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22859</xdr:colOff>
      <xdr:row>37</xdr:row>
      <xdr:rowOff>361949</xdr:rowOff>
    </xdr:from>
    <xdr:to>
      <xdr:col>8</xdr:col>
      <xdr:colOff>20955</xdr:colOff>
      <xdr:row>44</xdr:row>
      <xdr:rowOff>371474</xdr:rowOff>
    </xdr:to>
    <xdr:sp macro="" textlink="">
      <xdr:nvSpPr>
        <xdr:cNvPr id="75" name="Rectangle: Rounded Corners 74">
          <a:extLst>
            <a:ext uri="{FF2B5EF4-FFF2-40B4-BE49-F238E27FC236}">
              <a16:creationId xmlns:a16="http://schemas.microsoft.com/office/drawing/2014/main" id="{00000000-0008-0000-0100-00004B000000}"/>
            </a:ext>
          </a:extLst>
        </xdr:cNvPr>
        <xdr:cNvSpPr/>
      </xdr:nvSpPr>
      <xdr:spPr>
        <a:xfrm>
          <a:off x="556259" y="15582899"/>
          <a:ext cx="10437496" cy="5267325"/>
        </a:xfrm>
        <a:prstGeom prst="roundRect">
          <a:avLst>
            <a:gd name="adj" fmla="val 709"/>
          </a:avLst>
        </a:prstGeom>
        <a:noFill/>
        <a:ln w="825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152400</xdr:colOff>
      <xdr:row>40</xdr:row>
      <xdr:rowOff>226695</xdr:rowOff>
    </xdr:from>
    <xdr:to>
      <xdr:col>4</xdr:col>
      <xdr:colOff>4692015</xdr:colOff>
      <xdr:row>44</xdr:row>
      <xdr:rowOff>38100</xdr:rowOff>
    </xdr:to>
    <xdr:graphicFrame macro="">
      <xdr:nvGraphicFramePr>
        <xdr:cNvPr id="17" name="Chart 16">
          <a:extLst>
            <a:ext uri="{FF2B5EF4-FFF2-40B4-BE49-F238E27FC236}">
              <a16:creationId xmlns:a16="http://schemas.microsoft.com/office/drawing/2014/main" id="{00000000-0008-0000-01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7</xdr:row>
      <xdr:rowOff>0</xdr:rowOff>
    </xdr:from>
    <xdr:to>
      <xdr:col>4</xdr:col>
      <xdr:colOff>2228850</xdr:colOff>
      <xdr:row>8</xdr:row>
      <xdr:rowOff>26670</xdr:rowOff>
    </xdr:to>
    <xdr:sp macro="[0]!VragenButton_Click" textlink="">
      <xdr:nvSpPr>
        <xdr:cNvPr id="76" name="Rectangle: Rounded Corners 75">
          <a:hlinkClick xmlns:r="http://schemas.openxmlformats.org/officeDocument/2006/relationships" r:id="rId5"/>
          <a:extLst>
            <a:ext uri="{FF2B5EF4-FFF2-40B4-BE49-F238E27FC236}">
              <a16:creationId xmlns:a16="http://schemas.microsoft.com/office/drawing/2014/main" id="{00000000-0008-0000-0100-00004C000000}"/>
            </a:ext>
          </a:extLst>
        </xdr:cNvPr>
        <xdr:cNvSpPr/>
      </xdr:nvSpPr>
      <xdr:spPr>
        <a:xfrm>
          <a:off x="781050" y="1771650"/>
          <a:ext cx="2228850" cy="312420"/>
        </a:xfrm>
        <a:prstGeom prst="roundRect">
          <a:avLst>
            <a:gd name="adj" fmla="val 2455"/>
          </a:avLst>
        </a:prstGeom>
        <a:solidFill>
          <a:srgbClr val="2E556C"/>
        </a:solidFill>
        <a:ln w="82550">
          <a:solidFill>
            <a:srgbClr val="2E556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a:latin typeface="Franklin Gothic Demi" panose="020B0703020102020204" pitchFamily="34" charset="0"/>
            </a:rPr>
            <a:t>Ga terug</a:t>
          </a:r>
          <a:r>
            <a:rPr lang="en-GB" sz="1200" baseline="0">
              <a:latin typeface="Franklin Gothic Demi" panose="020B0703020102020204" pitchFamily="34" charset="0"/>
            </a:rPr>
            <a:t> naar de vragen.</a:t>
          </a:r>
          <a:endParaRPr lang="en-GB" sz="1200">
            <a:latin typeface="Franklin Gothic Demi" panose="020B0703020102020204" pitchFamily="34" charset="0"/>
          </a:endParaRPr>
        </a:p>
      </xdr:txBody>
    </xdr:sp>
    <xdr:clientData/>
  </xdr:twoCellAnchor>
  <xdr:twoCellAnchor>
    <xdr:from>
      <xdr:col>4</xdr:col>
      <xdr:colOff>264795</xdr:colOff>
      <xdr:row>54</xdr:row>
      <xdr:rowOff>163830</xdr:rowOff>
    </xdr:from>
    <xdr:to>
      <xdr:col>4</xdr:col>
      <xdr:colOff>2491740</xdr:colOff>
      <xdr:row>56</xdr:row>
      <xdr:rowOff>135255</xdr:rowOff>
    </xdr:to>
    <xdr:sp macro="[0]!VragenButton_Click" textlink="">
      <xdr:nvSpPr>
        <xdr:cNvPr id="78" name="Rectangle: Rounded Corners 77">
          <a:hlinkClick xmlns:r="http://schemas.openxmlformats.org/officeDocument/2006/relationships" r:id="rId5"/>
          <a:extLst>
            <a:ext uri="{FF2B5EF4-FFF2-40B4-BE49-F238E27FC236}">
              <a16:creationId xmlns:a16="http://schemas.microsoft.com/office/drawing/2014/main" id="{00000000-0008-0000-0100-00004E000000}"/>
            </a:ext>
          </a:extLst>
        </xdr:cNvPr>
        <xdr:cNvSpPr/>
      </xdr:nvSpPr>
      <xdr:spPr>
        <a:xfrm>
          <a:off x="1045845" y="22785705"/>
          <a:ext cx="2226945" cy="314325"/>
        </a:xfrm>
        <a:prstGeom prst="roundRect">
          <a:avLst>
            <a:gd name="adj" fmla="val 2455"/>
          </a:avLst>
        </a:prstGeom>
        <a:solidFill>
          <a:srgbClr val="2E556C"/>
        </a:solidFill>
        <a:ln w="82550">
          <a:solidFill>
            <a:srgbClr val="2E556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a:latin typeface="Franklin Gothic Demi" panose="020B0703020102020204" pitchFamily="34" charset="0"/>
            </a:rPr>
            <a:t>Ga terug</a:t>
          </a:r>
          <a:r>
            <a:rPr lang="en-GB" sz="1200" baseline="0">
              <a:latin typeface="Franklin Gothic Demi" panose="020B0703020102020204" pitchFamily="34" charset="0"/>
            </a:rPr>
            <a:t> naar de vragen.</a:t>
          </a:r>
          <a:endParaRPr lang="en-GB" sz="1200">
            <a:latin typeface="Franklin Gothic Demi" panose="020B0703020102020204" pitchFamily="34" charset="0"/>
          </a:endParaRPr>
        </a:p>
      </xdr:txBody>
    </xdr:sp>
    <xdr:clientData/>
  </xdr:twoCellAnchor>
  <xdr:twoCellAnchor editAs="absolute">
    <xdr:from>
      <xdr:col>5</xdr:col>
      <xdr:colOff>133349</xdr:colOff>
      <xdr:row>0</xdr:row>
      <xdr:rowOff>34290</xdr:rowOff>
    </xdr:from>
    <xdr:to>
      <xdr:col>7</xdr:col>
      <xdr:colOff>60959</xdr:colOff>
      <xdr:row>1</xdr:row>
      <xdr:rowOff>17145</xdr:rowOff>
    </xdr:to>
    <xdr:grpSp>
      <xdr:nvGrpSpPr>
        <xdr:cNvPr id="79" name="Group 78">
          <a:extLst>
            <a:ext uri="{FF2B5EF4-FFF2-40B4-BE49-F238E27FC236}">
              <a16:creationId xmlns:a16="http://schemas.microsoft.com/office/drawing/2014/main" id="{00000000-0008-0000-0100-00004F000000}"/>
            </a:ext>
          </a:extLst>
        </xdr:cNvPr>
        <xdr:cNvGrpSpPr/>
      </xdr:nvGrpSpPr>
      <xdr:grpSpPr>
        <a:xfrm>
          <a:off x="5988049" y="34290"/>
          <a:ext cx="397510" cy="478155"/>
          <a:chOff x="7401917" y="1939290"/>
          <a:chExt cx="407592" cy="499110"/>
        </a:xfrm>
      </xdr:grpSpPr>
      <xdr:sp macro="" textlink="">
        <xdr:nvSpPr>
          <xdr:cNvPr id="80" name="Rectangle: Rounded Corners 79">
            <a:extLst>
              <a:ext uri="{FF2B5EF4-FFF2-40B4-BE49-F238E27FC236}">
                <a16:creationId xmlns:a16="http://schemas.microsoft.com/office/drawing/2014/main" id="{00000000-0008-0000-0100-000050000000}"/>
              </a:ext>
            </a:extLst>
          </xdr:cNvPr>
          <xdr:cNvSpPr/>
        </xdr:nvSpPr>
        <xdr:spPr>
          <a:xfrm>
            <a:off x="7401917" y="1939290"/>
            <a:ext cx="407592" cy="499110"/>
          </a:xfrm>
          <a:prstGeom prst="roundRect">
            <a:avLst/>
          </a:prstGeom>
          <a:solidFill>
            <a:srgbClr val="26262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81" name="Graphic 80" descr="Clipboard outline">
            <a:extLst>
              <a:ext uri="{FF2B5EF4-FFF2-40B4-BE49-F238E27FC236}">
                <a16:creationId xmlns:a16="http://schemas.microsoft.com/office/drawing/2014/main" id="{00000000-0008-0000-0100-000051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7427595" y="1941195"/>
            <a:ext cx="371475" cy="371475"/>
          </a:xfrm>
          <a:prstGeom prst="rect">
            <a:avLst/>
          </a:prstGeom>
        </xdr:spPr>
      </xdr:pic>
    </xdr:grpSp>
    <xdr:clientData/>
  </xdr:twoCellAnchor>
  <xdr:twoCellAnchor>
    <xdr:from>
      <xdr:col>4</xdr:col>
      <xdr:colOff>4886325</xdr:colOff>
      <xdr:row>0</xdr:row>
      <xdr:rowOff>398607</xdr:rowOff>
    </xdr:from>
    <xdr:to>
      <xdr:col>9</xdr:col>
      <xdr:colOff>123825</xdr:colOff>
      <xdr:row>1</xdr:row>
      <xdr:rowOff>21418</xdr:rowOff>
    </xdr:to>
    <xdr:sp macro="" textlink="">
      <xdr:nvSpPr>
        <xdr:cNvPr id="86" name="Rectangle: Rounded Corners 85">
          <a:extLst>
            <a:ext uri="{FF2B5EF4-FFF2-40B4-BE49-F238E27FC236}">
              <a16:creationId xmlns:a16="http://schemas.microsoft.com/office/drawing/2014/main" id="{00000000-0008-0000-0100-000056000000}"/>
            </a:ext>
          </a:extLst>
        </xdr:cNvPr>
        <xdr:cNvSpPr/>
      </xdr:nvSpPr>
      <xdr:spPr>
        <a:xfrm>
          <a:off x="5667375" y="398607"/>
          <a:ext cx="1704975" cy="118111"/>
        </a:xfrm>
        <a:prstGeom prst="roundRect">
          <a:avLst/>
        </a:prstGeom>
        <a:solidFill>
          <a:srgbClr val="26262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absolute">
    <xdr:from>
      <xdr:col>4</xdr:col>
      <xdr:colOff>4912995</xdr:colOff>
      <xdr:row>0</xdr:row>
      <xdr:rowOff>360506</xdr:rowOff>
    </xdr:from>
    <xdr:to>
      <xdr:col>9</xdr:col>
      <xdr:colOff>97154</xdr:colOff>
      <xdr:row>2</xdr:row>
      <xdr:rowOff>93806</xdr:rowOff>
    </xdr:to>
    <xdr:sp macro="" textlink="">
      <xdr:nvSpPr>
        <xdr:cNvPr id="87" name="Rectangle 86">
          <a:extLst>
            <a:ext uri="{FF2B5EF4-FFF2-40B4-BE49-F238E27FC236}">
              <a16:creationId xmlns:a16="http://schemas.microsoft.com/office/drawing/2014/main" id="{00000000-0008-0000-0100-000057000000}"/>
            </a:ext>
          </a:extLst>
        </xdr:cNvPr>
        <xdr:cNvSpPr/>
      </xdr:nvSpPr>
      <xdr:spPr>
        <a:xfrm>
          <a:off x="5694045" y="360506"/>
          <a:ext cx="1640204"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700">
              <a:latin typeface="Franklin Gothic Book" panose="020B0503020102020204" pitchFamily="34" charset="0"/>
            </a:rPr>
            <a:t>KLIK</a:t>
          </a:r>
          <a:r>
            <a:rPr lang="en-GB" sz="700" baseline="0">
              <a:latin typeface="Franklin Gothic Book" panose="020B0503020102020204" pitchFamily="34" charset="0"/>
            </a:rPr>
            <a:t> HIERBOVEN OP DE "+" KNOP</a:t>
          </a:r>
          <a:endParaRPr lang="en-GB" sz="700">
            <a:latin typeface="Franklin Gothic Book" panose="020B0503020102020204" pitchFamily="34" charset="0"/>
          </a:endParaRPr>
        </a:p>
      </xdr:txBody>
    </xdr:sp>
    <xdr:clientData/>
  </xdr:twoCellAnchor>
</xdr:wsDr>
</file>

<file path=xl/theme/theme1.xml><?xml version="1.0" encoding="utf-8"?>
<a:theme xmlns:a="http://schemas.openxmlformats.org/drawingml/2006/main" name="Office Theme">
  <a:themeElements>
    <a:clrScheme name="TNO_ExcelAdjusted">
      <a:dk1>
        <a:sysClr val="windowText" lastClr="000000"/>
      </a:dk1>
      <a:lt1>
        <a:sysClr val="window" lastClr="FFFFFF"/>
      </a:lt1>
      <a:dk2>
        <a:srgbClr val="71A4C3"/>
      </a:dk2>
      <a:lt2>
        <a:srgbClr val="9C9C9C"/>
      </a:lt2>
      <a:accent1>
        <a:srgbClr val="71A4C3"/>
      </a:accent1>
      <a:accent2>
        <a:srgbClr val="9C9C9C"/>
      </a:accent2>
      <a:accent3>
        <a:srgbClr val="ED8000"/>
      </a:accent3>
      <a:accent4>
        <a:srgbClr val="BD1221"/>
      </a:accent4>
      <a:accent5>
        <a:srgbClr val="FFCB00"/>
      </a:accent5>
      <a:accent6>
        <a:srgbClr val="D6277A"/>
      </a:accent6>
      <a:hlink>
        <a:srgbClr val="337B9B"/>
      </a:hlink>
      <a:folHlink>
        <a:srgbClr val="93A8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6" Type="http://schemas.openxmlformats.org/officeDocument/2006/relationships/ctrlProp" Target="../ctrlProps/ctrlProp12.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80" Type="http://schemas.openxmlformats.org/officeDocument/2006/relationships/ctrlProp" Target="../ctrlProps/ctrlProp76.xml"/><Relationship Id="rId85" Type="http://schemas.openxmlformats.org/officeDocument/2006/relationships/ctrlProp" Target="../ctrlProps/ctrlProp8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2.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61" Type="http://schemas.openxmlformats.org/officeDocument/2006/relationships/ctrlProp" Target="../ctrlProps/ctrlProp57.xml"/><Relationship Id="rId82" Type="http://schemas.openxmlformats.org/officeDocument/2006/relationships/ctrlProp" Target="../ctrlProps/ctrlProp78.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2.xml"/><Relationship Id="rId13" Type="http://schemas.openxmlformats.org/officeDocument/2006/relationships/ctrlProp" Target="../ctrlProps/ctrlProp107.xml"/><Relationship Id="rId18" Type="http://schemas.openxmlformats.org/officeDocument/2006/relationships/ctrlProp" Target="../ctrlProps/ctrlProp112.xml"/><Relationship Id="rId26" Type="http://schemas.openxmlformats.org/officeDocument/2006/relationships/ctrlProp" Target="../ctrlProps/ctrlProp120.xml"/><Relationship Id="rId3" Type="http://schemas.openxmlformats.org/officeDocument/2006/relationships/drawing" Target="../drawings/drawing2.xml"/><Relationship Id="rId21" Type="http://schemas.openxmlformats.org/officeDocument/2006/relationships/ctrlProp" Target="../ctrlProps/ctrlProp115.xml"/><Relationship Id="rId7" Type="http://schemas.openxmlformats.org/officeDocument/2006/relationships/ctrlProp" Target="../ctrlProps/ctrlProp101.xml"/><Relationship Id="rId12" Type="http://schemas.openxmlformats.org/officeDocument/2006/relationships/ctrlProp" Target="../ctrlProps/ctrlProp106.xml"/><Relationship Id="rId17" Type="http://schemas.openxmlformats.org/officeDocument/2006/relationships/ctrlProp" Target="../ctrlProps/ctrlProp111.xml"/><Relationship Id="rId25" Type="http://schemas.openxmlformats.org/officeDocument/2006/relationships/ctrlProp" Target="../ctrlProps/ctrlProp119.xml"/><Relationship Id="rId2" Type="http://schemas.openxmlformats.org/officeDocument/2006/relationships/printerSettings" Target="../printerSettings/printerSettings4.bin"/><Relationship Id="rId16" Type="http://schemas.openxmlformats.org/officeDocument/2006/relationships/ctrlProp" Target="../ctrlProps/ctrlProp110.xml"/><Relationship Id="rId20" Type="http://schemas.openxmlformats.org/officeDocument/2006/relationships/ctrlProp" Target="../ctrlProps/ctrlProp114.xml"/><Relationship Id="rId29" Type="http://schemas.openxmlformats.org/officeDocument/2006/relationships/ctrlProp" Target="../ctrlProps/ctrlProp123.xml"/><Relationship Id="rId1" Type="http://schemas.openxmlformats.org/officeDocument/2006/relationships/printerSettings" Target="../printerSettings/printerSettings3.bin"/><Relationship Id="rId6" Type="http://schemas.openxmlformats.org/officeDocument/2006/relationships/ctrlProp" Target="../ctrlProps/ctrlProp100.xml"/><Relationship Id="rId11" Type="http://schemas.openxmlformats.org/officeDocument/2006/relationships/ctrlProp" Target="../ctrlProps/ctrlProp105.xml"/><Relationship Id="rId24" Type="http://schemas.openxmlformats.org/officeDocument/2006/relationships/ctrlProp" Target="../ctrlProps/ctrlProp118.xml"/><Relationship Id="rId5" Type="http://schemas.openxmlformats.org/officeDocument/2006/relationships/ctrlProp" Target="../ctrlProps/ctrlProp99.xml"/><Relationship Id="rId15" Type="http://schemas.openxmlformats.org/officeDocument/2006/relationships/ctrlProp" Target="../ctrlProps/ctrlProp109.xml"/><Relationship Id="rId23" Type="http://schemas.openxmlformats.org/officeDocument/2006/relationships/ctrlProp" Target="../ctrlProps/ctrlProp117.xml"/><Relationship Id="rId28" Type="http://schemas.openxmlformats.org/officeDocument/2006/relationships/ctrlProp" Target="../ctrlProps/ctrlProp122.xml"/><Relationship Id="rId10" Type="http://schemas.openxmlformats.org/officeDocument/2006/relationships/ctrlProp" Target="../ctrlProps/ctrlProp104.xml"/><Relationship Id="rId19" Type="http://schemas.openxmlformats.org/officeDocument/2006/relationships/ctrlProp" Target="../ctrlProps/ctrlProp113.xml"/><Relationship Id="rId31" Type="http://schemas.openxmlformats.org/officeDocument/2006/relationships/ctrlProp" Target="../ctrlProps/ctrlProp125.xml"/><Relationship Id="rId4" Type="http://schemas.openxmlformats.org/officeDocument/2006/relationships/vmlDrawing" Target="../drawings/vmlDrawing2.vml"/><Relationship Id="rId9" Type="http://schemas.openxmlformats.org/officeDocument/2006/relationships/ctrlProp" Target="../ctrlProps/ctrlProp103.xml"/><Relationship Id="rId14" Type="http://schemas.openxmlformats.org/officeDocument/2006/relationships/ctrlProp" Target="../ctrlProps/ctrlProp108.xml"/><Relationship Id="rId22" Type="http://schemas.openxmlformats.org/officeDocument/2006/relationships/ctrlProp" Target="../ctrlProps/ctrlProp116.xml"/><Relationship Id="rId27" Type="http://schemas.openxmlformats.org/officeDocument/2006/relationships/ctrlProp" Target="../ctrlProps/ctrlProp121.xml"/><Relationship Id="rId30" Type="http://schemas.openxmlformats.org/officeDocument/2006/relationships/ctrlProp" Target="../ctrlProps/ctrlProp1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AB22F-E49D-45BA-8F22-F0F2A8DCAE34}">
  <sheetPr codeName="Sheet1">
    <tabColor theme="3"/>
  </sheetPr>
  <dimension ref="C1:AY277"/>
  <sheetViews>
    <sheetView showGridLines="0" showRowColHeaders="0" tabSelected="1" zoomScaleNormal="100" workbookViewId="0">
      <pane ySplit="2" topLeftCell="A51" activePane="bottomLeft" state="frozen"/>
      <selection pane="bottomLeft" activeCell="E1" sqref="E1"/>
    </sheetView>
  </sheetViews>
  <sheetFormatPr baseColWidth="10" defaultColWidth="9.25" defaultRowHeight="13" outlineLevelCol="1" x14ac:dyDescent="0.15"/>
  <cols>
    <col min="1" max="1" width="2.25" style="10" customWidth="1"/>
    <col min="2" max="2" width="12.75" style="10" customWidth="1"/>
    <col min="3" max="4" width="2.25" style="10" customWidth="1"/>
    <col min="5" max="8" width="20.75" style="10" customWidth="1"/>
    <col min="9" max="9" width="9.25" style="10" customWidth="1"/>
    <col min="10" max="10" width="60.75" style="10" hidden="1" customWidth="1" outlineLevel="1"/>
    <col min="11" max="11" width="4.75" style="10" customWidth="1" collapsed="1"/>
    <col min="12" max="12" width="4.75" style="92" customWidth="1"/>
    <col min="13" max="13" width="60.75" style="10" hidden="1" customWidth="1" outlineLevel="1"/>
    <col min="14" max="14" width="4.75" style="10" customWidth="1" collapsed="1"/>
    <col min="15" max="15" width="2.25" style="92" customWidth="1"/>
    <col min="16" max="16" width="14.75" style="10" customWidth="1"/>
    <col min="17" max="17" width="9.25" style="65"/>
    <col min="18" max="35" width="9.25" style="65" customWidth="1"/>
    <col min="36" max="37" width="9.25" style="83" hidden="1" customWidth="1"/>
    <col min="38" max="38" width="61.75" style="83" hidden="1" customWidth="1"/>
    <col min="39" max="39" width="16.25" style="83" hidden="1" customWidth="1"/>
    <col min="40" max="41" width="9.25" style="65"/>
    <col min="42" max="16384" width="9.25" style="10"/>
  </cols>
  <sheetData>
    <row r="1" spans="3:39" s="2" customFormat="1" ht="39" customHeight="1" x14ac:dyDescent="0.15">
      <c r="E1" s="1" t="s">
        <v>124</v>
      </c>
      <c r="F1" s="3"/>
      <c r="G1" s="3"/>
      <c r="H1" s="3"/>
      <c r="AJ1" s="69"/>
      <c r="AK1" s="69"/>
      <c r="AL1" s="69"/>
      <c r="AM1" s="69"/>
    </row>
    <row r="2" spans="3:39" s="4" customFormat="1" ht="4" customHeight="1" x14ac:dyDescent="0.15">
      <c r="AJ2" s="70"/>
      <c r="AK2" s="70"/>
      <c r="AL2" s="70"/>
      <c r="AM2" s="70"/>
    </row>
    <row r="3" spans="3:39" s="2" customFormat="1" ht="45.5" customHeight="1" x14ac:dyDescent="0.25">
      <c r="E3" s="5" t="s">
        <v>0</v>
      </c>
      <c r="AJ3" s="69"/>
      <c r="AK3" s="69"/>
      <c r="AL3" s="69"/>
      <c r="AM3" s="69"/>
    </row>
    <row r="4" spans="3:39" s="2" customFormat="1" ht="226.25" customHeight="1" x14ac:dyDescent="0.15">
      <c r="E4" s="106" t="s">
        <v>171</v>
      </c>
      <c r="F4" s="106"/>
      <c r="G4" s="106"/>
      <c r="H4" s="106"/>
      <c r="J4" s="6"/>
      <c r="K4" s="6"/>
      <c r="L4" s="6"/>
      <c r="M4" s="6"/>
      <c r="N4" s="6"/>
      <c r="O4" s="6"/>
      <c r="AJ4" s="69"/>
      <c r="AK4" s="69"/>
      <c r="AL4" s="69"/>
      <c r="AM4" s="69"/>
    </row>
    <row r="5" spans="3:39" s="2" customFormat="1" ht="117" customHeight="1" x14ac:dyDescent="0.15">
      <c r="E5" s="106" t="s">
        <v>214</v>
      </c>
      <c r="F5" s="106"/>
      <c r="G5" s="106"/>
      <c r="H5" s="106"/>
      <c r="AJ5" s="69"/>
      <c r="AK5" s="69"/>
      <c r="AL5" s="69"/>
      <c r="AM5" s="69"/>
    </row>
    <row r="6" spans="3:39" s="2" customFormat="1" ht="21" customHeight="1" x14ac:dyDescent="0.15">
      <c r="E6" s="109" t="s">
        <v>147</v>
      </c>
      <c r="F6" s="109"/>
      <c r="G6" s="109"/>
      <c r="H6" s="109"/>
      <c r="AJ6" s="69"/>
      <c r="AK6" s="69"/>
      <c r="AL6" s="69"/>
      <c r="AM6" s="69"/>
    </row>
    <row r="7" spans="3:39" s="2" customFormat="1" ht="59.5" customHeight="1" x14ac:dyDescent="0.15">
      <c r="E7" s="63"/>
      <c r="F7" s="63"/>
      <c r="G7" s="63"/>
      <c r="H7" s="63"/>
      <c r="AJ7" s="69"/>
      <c r="AK7" s="69"/>
      <c r="AL7" s="69"/>
      <c r="AM7" s="69"/>
    </row>
    <row r="8" spans="3:39" s="2" customFormat="1" ht="100.25" customHeight="1" x14ac:dyDescent="0.15">
      <c r="E8" s="64"/>
      <c r="F8" s="64"/>
      <c r="G8" s="64"/>
      <c r="H8" s="63"/>
      <c r="AJ8" s="69"/>
      <c r="AK8" s="69"/>
      <c r="AL8" s="69"/>
      <c r="AM8" s="69"/>
    </row>
    <row r="9" spans="3:39" s="2" customFormat="1" ht="20.5" customHeight="1" x14ac:dyDescent="0.15">
      <c r="H9" s="7"/>
      <c r="AJ9" s="69"/>
      <c r="AK9" s="69"/>
      <c r="AL9" s="69"/>
      <c r="AM9" s="69"/>
    </row>
    <row r="10" spans="3:39" s="2" customFormat="1" ht="10.25" customHeight="1" x14ac:dyDescent="0.15">
      <c r="AJ10" s="69"/>
      <c r="AK10" s="69"/>
      <c r="AL10" s="69"/>
      <c r="AM10" s="69"/>
    </row>
    <row r="11" spans="3:39" s="2" customFormat="1" ht="24" customHeight="1" x14ac:dyDescent="0.15">
      <c r="AJ11" s="69"/>
      <c r="AK11" s="69"/>
      <c r="AL11" s="69"/>
      <c r="AM11" s="69"/>
    </row>
    <row r="12" spans="3:39" s="2" customFormat="1" ht="18.5" customHeight="1" x14ac:dyDescent="0.15">
      <c r="AJ12" s="69"/>
      <c r="AK12" s="69"/>
      <c r="AL12" s="69"/>
      <c r="AM12" s="69"/>
    </row>
    <row r="13" spans="3:39" s="2" customFormat="1" ht="27" customHeight="1" x14ac:dyDescent="0.25">
      <c r="E13" s="8" t="s">
        <v>108</v>
      </c>
      <c r="F13" s="8"/>
      <c r="G13" s="8"/>
      <c r="H13" s="8"/>
      <c r="AJ13" s="69"/>
      <c r="AK13" s="69"/>
      <c r="AL13" s="69"/>
      <c r="AM13" s="69"/>
    </row>
    <row r="14" spans="3:39" s="2" customFormat="1" ht="133.75" customHeight="1" x14ac:dyDescent="0.15">
      <c r="E14" s="113" t="s">
        <v>170</v>
      </c>
      <c r="F14" s="113"/>
      <c r="G14" s="113"/>
      <c r="H14" s="113"/>
      <c r="AJ14" s="69"/>
      <c r="AK14" s="69"/>
      <c r="AL14" s="69"/>
      <c r="AM14" s="69"/>
    </row>
    <row r="15" spans="3:39" s="2" customFormat="1" ht="34.75" customHeight="1" x14ac:dyDescent="0.2">
      <c r="E15" s="9" t="s">
        <v>1</v>
      </c>
      <c r="F15" s="9"/>
      <c r="G15" s="9"/>
      <c r="AJ15" s="69"/>
      <c r="AK15" s="69"/>
      <c r="AL15" s="69"/>
      <c r="AM15" s="69"/>
    </row>
    <row r="16" spans="3:39" s="2" customFormat="1" ht="10.25" customHeight="1" x14ac:dyDescent="0.15">
      <c r="C16" s="10"/>
      <c r="D16" s="10"/>
      <c r="E16" s="10"/>
      <c r="F16" s="10"/>
      <c r="G16" s="10"/>
      <c r="H16" s="10"/>
      <c r="I16" s="10"/>
      <c r="J16" s="10"/>
      <c r="K16" s="10"/>
      <c r="L16" s="92"/>
      <c r="M16" s="10"/>
      <c r="N16" s="10"/>
      <c r="O16" s="92"/>
      <c r="AJ16" s="69"/>
      <c r="AK16" s="69"/>
      <c r="AL16" s="69"/>
      <c r="AM16" s="69"/>
    </row>
    <row r="17" spans="3:39" s="2" customFormat="1" ht="15.5" customHeight="1" x14ac:dyDescent="0.2">
      <c r="C17" s="10"/>
      <c r="D17" s="10"/>
      <c r="E17" s="110" t="s">
        <v>143</v>
      </c>
      <c r="F17" s="110"/>
      <c r="G17" s="110"/>
      <c r="H17" s="110"/>
      <c r="I17" s="10"/>
      <c r="J17" s="10"/>
      <c r="K17" s="10"/>
      <c r="L17" s="92"/>
      <c r="M17" s="10"/>
      <c r="N17" s="10"/>
      <c r="O17" s="92"/>
      <c r="AJ17" s="69"/>
      <c r="AK17" s="69"/>
      <c r="AL17" s="69"/>
      <c r="AM17" s="69"/>
    </row>
    <row r="18" spans="3:39" s="2" customFormat="1" ht="31.25" customHeight="1" x14ac:dyDescent="0.15">
      <c r="C18" s="10"/>
      <c r="D18" s="10"/>
      <c r="E18" s="111" t="s">
        <v>205</v>
      </c>
      <c r="F18" s="103"/>
      <c r="G18" s="103"/>
      <c r="H18" s="103"/>
      <c r="I18" s="10"/>
      <c r="J18" s="93" t="s">
        <v>150</v>
      </c>
      <c r="K18" s="10"/>
      <c r="L18" s="92"/>
      <c r="M18" s="94" t="s">
        <v>7</v>
      </c>
      <c r="N18" s="10"/>
      <c r="O18" s="92"/>
      <c r="AJ18" s="69"/>
      <c r="AK18" s="69"/>
      <c r="AL18" s="69"/>
      <c r="AM18" s="69"/>
    </row>
    <row r="19" spans="3:39" s="2" customFormat="1" ht="85.25" customHeight="1" thickBot="1" x14ac:dyDescent="0.2">
      <c r="C19" s="10"/>
      <c r="D19" s="10"/>
      <c r="E19" s="112"/>
      <c r="F19" s="112"/>
      <c r="G19" s="112"/>
      <c r="H19" s="112"/>
      <c r="I19" s="10"/>
      <c r="J19" s="93"/>
      <c r="K19" s="10"/>
      <c r="L19" s="92"/>
      <c r="M19" s="96"/>
      <c r="N19" s="10"/>
      <c r="O19" s="92"/>
      <c r="AJ19" s="69"/>
      <c r="AK19" s="69"/>
      <c r="AL19" s="69"/>
      <c r="AM19" s="69"/>
    </row>
    <row r="20" spans="3:39" s="2" customFormat="1" ht="10.25" customHeight="1" thickTop="1" x14ac:dyDescent="0.15">
      <c r="C20" s="10"/>
      <c r="D20" s="10"/>
      <c r="E20" s="10"/>
      <c r="F20" s="10"/>
      <c r="G20" s="10"/>
      <c r="H20" s="10"/>
      <c r="I20" s="10"/>
      <c r="J20" s="10"/>
      <c r="K20" s="10"/>
      <c r="L20" s="92"/>
      <c r="M20" s="11"/>
      <c r="N20" s="10"/>
      <c r="O20" s="92"/>
      <c r="AJ20" s="69"/>
      <c r="AK20" s="69"/>
      <c r="AL20" s="69"/>
      <c r="AM20" s="69"/>
    </row>
    <row r="21" spans="3:39" s="2" customFormat="1" ht="10.25" customHeight="1" x14ac:dyDescent="0.15">
      <c r="C21" s="10"/>
      <c r="D21" s="10"/>
      <c r="E21" s="10"/>
      <c r="F21" s="10"/>
      <c r="G21" s="10"/>
      <c r="H21" s="10"/>
      <c r="I21" s="10"/>
      <c r="J21" s="10"/>
      <c r="K21" s="10"/>
      <c r="L21" s="92"/>
      <c r="M21" s="10"/>
      <c r="N21" s="10"/>
      <c r="O21" s="92"/>
      <c r="AJ21" s="69"/>
      <c r="AK21" s="69"/>
      <c r="AL21" s="69"/>
      <c r="AM21" s="69"/>
    </row>
    <row r="22" spans="3:39" s="14" customFormat="1" ht="14" thickBot="1" x14ac:dyDescent="0.2">
      <c r="C22" s="12"/>
      <c r="D22" s="12"/>
      <c r="E22" s="13"/>
      <c r="F22" s="13"/>
      <c r="G22" s="13"/>
      <c r="H22" s="13"/>
      <c r="I22" s="13"/>
      <c r="J22" s="13"/>
      <c r="K22" s="13"/>
      <c r="L22" s="13"/>
      <c r="M22" s="13"/>
      <c r="N22" s="12"/>
      <c r="O22" s="66"/>
      <c r="AJ22" s="71" t="s">
        <v>5</v>
      </c>
      <c r="AK22" s="71" t="s">
        <v>23</v>
      </c>
      <c r="AL22" s="71" t="s">
        <v>24</v>
      </c>
      <c r="AM22" s="71" t="s">
        <v>25</v>
      </c>
    </row>
    <row r="23" spans="3:39" s="14" customFormat="1" ht="19" thickTop="1" x14ac:dyDescent="0.2">
      <c r="C23" s="12"/>
      <c r="D23" s="12"/>
      <c r="E23" s="15" t="s">
        <v>6</v>
      </c>
      <c r="F23" s="15"/>
      <c r="G23" s="15"/>
      <c r="H23" s="12"/>
      <c r="I23" s="12"/>
      <c r="J23" s="93" t="s">
        <v>151</v>
      </c>
      <c r="K23" s="12"/>
      <c r="L23" s="66"/>
      <c r="M23" s="94" t="s">
        <v>7</v>
      </c>
      <c r="N23" s="12"/>
      <c r="O23" s="66"/>
      <c r="AJ23" s="72" t="s">
        <v>21</v>
      </c>
      <c r="AK23" s="72">
        <v>1</v>
      </c>
      <c r="AL23" s="72"/>
      <c r="AM23" s="73">
        <f>IFERROR(VLOOKUP(AK23,AK24:AM27,3,FALSE),0)</f>
        <v>1</v>
      </c>
    </row>
    <row r="24" spans="3:39" s="14" customFormat="1" ht="38.5" customHeight="1" x14ac:dyDescent="0.15">
      <c r="C24" s="12"/>
      <c r="D24" s="12"/>
      <c r="E24" s="103" t="s">
        <v>200</v>
      </c>
      <c r="F24" s="103"/>
      <c r="G24" s="103"/>
      <c r="H24" s="103"/>
      <c r="I24" s="12"/>
      <c r="J24" s="93" t="s">
        <v>112</v>
      </c>
      <c r="K24" s="12"/>
      <c r="L24" s="66"/>
      <c r="M24" s="94"/>
      <c r="N24" s="12"/>
      <c r="O24" s="66"/>
      <c r="AJ24" s="74" t="s">
        <v>2</v>
      </c>
      <c r="AK24" s="74">
        <v>1</v>
      </c>
      <c r="AL24" s="74"/>
      <c r="AM24" s="74">
        <v>1</v>
      </c>
    </row>
    <row r="25" spans="3:39" s="14" customFormat="1" ht="14" thickBot="1" x14ac:dyDescent="0.2">
      <c r="C25" s="12"/>
      <c r="D25" s="12"/>
      <c r="E25" s="10"/>
      <c r="F25" s="10"/>
      <c r="G25" s="10"/>
      <c r="H25" s="10"/>
      <c r="I25" s="12"/>
      <c r="J25" s="93"/>
      <c r="K25" s="12"/>
      <c r="L25" s="66"/>
      <c r="M25" s="94"/>
      <c r="N25" s="12"/>
      <c r="O25" s="66"/>
      <c r="AJ25" s="74" t="s">
        <v>3</v>
      </c>
      <c r="AK25" s="75">
        <v>2</v>
      </c>
      <c r="AL25" s="74"/>
      <c r="AM25" s="74">
        <v>0.25</v>
      </c>
    </row>
    <row r="26" spans="3:39" s="14" customFormat="1" ht="39" customHeight="1" thickTop="1" thickBot="1" x14ac:dyDescent="0.2">
      <c r="C26" s="12"/>
      <c r="D26" s="12"/>
      <c r="E26" s="17" t="s">
        <v>20</v>
      </c>
      <c r="F26" s="17" t="s">
        <v>19</v>
      </c>
      <c r="G26" s="18" t="s">
        <v>181</v>
      </c>
      <c r="H26" s="65"/>
      <c r="I26" s="19"/>
      <c r="J26" s="93"/>
      <c r="K26" s="12"/>
      <c r="L26" s="66"/>
      <c r="M26" s="95"/>
      <c r="N26" s="12"/>
      <c r="O26" s="66"/>
      <c r="AJ26" s="74" t="s">
        <v>4</v>
      </c>
      <c r="AK26" s="74">
        <v>3</v>
      </c>
      <c r="AL26" s="74"/>
      <c r="AM26" s="74">
        <v>0</v>
      </c>
    </row>
    <row r="27" spans="3:39" s="14" customFormat="1" ht="14" thickTop="1" x14ac:dyDescent="0.15">
      <c r="C27" s="12"/>
      <c r="D27" s="12"/>
      <c r="E27" s="12"/>
      <c r="F27" s="12"/>
      <c r="G27" s="12"/>
      <c r="H27" s="12"/>
      <c r="I27" s="12"/>
      <c r="J27" s="12"/>
      <c r="K27" s="12"/>
      <c r="L27" s="66"/>
      <c r="M27" s="12"/>
      <c r="N27" s="12"/>
      <c r="O27" s="66"/>
      <c r="AJ27" s="74"/>
      <c r="AK27" s="74"/>
      <c r="AL27" s="74"/>
      <c r="AM27" s="74"/>
    </row>
    <row r="28" spans="3:39" s="14" customFormat="1" x14ac:dyDescent="0.15">
      <c r="AJ28" s="74"/>
      <c r="AK28" s="74"/>
      <c r="AL28" s="74"/>
      <c r="AM28" s="74"/>
    </row>
    <row r="29" spans="3:39" s="14" customFormat="1" ht="40.25" customHeight="1" thickBot="1" x14ac:dyDescent="0.25">
      <c r="E29" s="20" t="s">
        <v>18</v>
      </c>
      <c r="F29" s="20"/>
      <c r="G29" s="20"/>
      <c r="AJ29" s="71" t="s">
        <v>8</v>
      </c>
      <c r="AK29" s="71" t="s">
        <v>23</v>
      </c>
      <c r="AL29" s="71" t="s">
        <v>24</v>
      </c>
      <c r="AM29" s="71" t="s">
        <v>25</v>
      </c>
    </row>
    <row r="30" spans="3:39" s="14" customFormat="1" ht="14" thickTop="1" x14ac:dyDescent="0.15">
      <c r="C30" s="19"/>
      <c r="D30" s="19"/>
      <c r="E30" s="19"/>
      <c r="F30" s="19"/>
      <c r="G30" s="19"/>
      <c r="H30" s="19"/>
      <c r="I30" s="19"/>
      <c r="J30" s="19"/>
      <c r="K30" s="19"/>
      <c r="L30" s="19"/>
      <c r="M30" s="19"/>
      <c r="N30" s="19"/>
      <c r="O30" s="19"/>
      <c r="AJ30" s="72" t="s">
        <v>21</v>
      </c>
      <c r="AK30" s="72">
        <v>0</v>
      </c>
      <c r="AL30" s="72"/>
      <c r="AM30" s="73">
        <f>IFERROR(VLOOKUP(AK30,AK31:AM34,3,FALSE),0)</f>
        <v>0</v>
      </c>
    </row>
    <row r="31" spans="3:39" s="14" customFormat="1" ht="18" x14ac:dyDescent="0.2">
      <c r="C31" s="19"/>
      <c r="D31" s="19"/>
      <c r="E31" s="21" t="s">
        <v>157</v>
      </c>
      <c r="F31" s="21"/>
      <c r="G31" s="21"/>
      <c r="H31" s="19"/>
      <c r="I31" s="19"/>
      <c r="J31" s="93" t="s">
        <v>113</v>
      </c>
      <c r="K31" s="19"/>
      <c r="L31" s="19"/>
      <c r="M31" s="94" t="s">
        <v>7</v>
      </c>
      <c r="N31" s="19"/>
      <c r="O31" s="19"/>
      <c r="AJ31" s="74" t="s">
        <v>14</v>
      </c>
      <c r="AK31" s="74">
        <v>1</v>
      </c>
      <c r="AL31" s="74"/>
      <c r="AM31" s="74">
        <v>1</v>
      </c>
    </row>
    <row r="32" spans="3:39" s="14" customFormat="1" ht="16.75" customHeight="1" x14ac:dyDescent="0.15">
      <c r="C32" s="19"/>
      <c r="D32" s="19"/>
      <c r="E32" s="103" t="s">
        <v>42</v>
      </c>
      <c r="F32" s="103"/>
      <c r="G32" s="103"/>
      <c r="H32" s="103"/>
      <c r="I32" s="19"/>
      <c r="J32" s="93" t="s">
        <v>113</v>
      </c>
      <c r="K32" s="19"/>
      <c r="L32" s="19"/>
      <c r="M32" s="94"/>
      <c r="N32" s="19"/>
      <c r="O32" s="19"/>
      <c r="AJ32" s="75" t="s">
        <v>167</v>
      </c>
      <c r="AK32" s="75">
        <v>2</v>
      </c>
      <c r="AL32" s="74"/>
      <c r="AM32" s="75">
        <v>0.66</v>
      </c>
    </row>
    <row r="33" spans="3:41" s="14" customFormat="1" ht="10" customHeight="1" thickBot="1" x14ac:dyDescent="0.2">
      <c r="C33" s="19"/>
      <c r="D33" s="19"/>
      <c r="E33" s="10"/>
      <c r="F33" s="10"/>
      <c r="G33" s="10"/>
      <c r="H33" s="10"/>
      <c r="I33" s="19"/>
      <c r="J33" s="93"/>
      <c r="K33" s="19"/>
      <c r="L33" s="19"/>
      <c r="M33" s="94"/>
      <c r="N33" s="19"/>
      <c r="O33" s="19"/>
      <c r="AJ33" s="74" t="s">
        <v>15</v>
      </c>
      <c r="AK33" s="74">
        <v>3</v>
      </c>
      <c r="AL33" s="74"/>
      <c r="AM33" s="74">
        <v>0.33</v>
      </c>
    </row>
    <row r="34" spans="3:41" s="14" customFormat="1" ht="39" customHeight="1" thickTop="1" thickBot="1" x14ac:dyDescent="0.2">
      <c r="C34" s="19"/>
      <c r="D34" s="19"/>
      <c r="E34" s="18" t="s">
        <v>14</v>
      </c>
      <c r="F34" s="22" t="s">
        <v>152</v>
      </c>
      <c r="G34" s="18" t="s">
        <v>153</v>
      </c>
      <c r="H34" s="18" t="s">
        <v>16</v>
      </c>
      <c r="I34" s="19"/>
      <c r="J34" s="93"/>
      <c r="K34" s="19"/>
      <c r="L34" s="19"/>
      <c r="M34" s="95"/>
      <c r="N34" s="19"/>
      <c r="O34" s="19"/>
      <c r="AJ34" s="74" t="s">
        <v>16</v>
      </c>
      <c r="AK34" s="74">
        <v>4</v>
      </c>
      <c r="AL34" s="74"/>
      <c r="AM34" s="74">
        <v>0</v>
      </c>
    </row>
    <row r="35" spans="3:41" s="14" customFormat="1" ht="14" thickTop="1" x14ac:dyDescent="0.15">
      <c r="C35" s="19"/>
      <c r="D35" s="19"/>
      <c r="E35" s="10"/>
      <c r="F35" s="10"/>
      <c r="G35" s="10"/>
      <c r="H35" s="19"/>
      <c r="I35" s="19"/>
      <c r="J35" s="19"/>
      <c r="K35" s="19"/>
      <c r="L35" s="19"/>
      <c r="M35" s="19"/>
      <c r="N35" s="19"/>
      <c r="O35" s="19"/>
      <c r="AJ35" s="76"/>
      <c r="AK35" s="76"/>
      <c r="AL35" s="76"/>
      <c r="AM35" s="76"/>
    </row>
    <row r="36" spans="3:41" s="14" customFormat="1" ht="14" thickBot="1" x14ac:dyDescent="0.2">
      <c r="C36" s="19"/>
      <c r="D36" s="19"/>
      <c r="E36" s="13"/>
      <c r="F36" s="13"/>
      <c r="G36" s="13"/>
      <c r="H36" s="13"/>
      <c r="I36" s="13"/>
      <c r="J36" s="13"/>
      <c r="K36" s="13"/>
      <c r="L36" s="13"/>
      <c r="M36" s="13"/>
      <c r="N36" s="19"/>
      <c r="O36" s="19"/>
      <c r="AJ36" s="71" t="s">
        <v>13</v>
      </c>
      <c r="AK36" s="71" t="s">
        <v>23</v>
      </c>
      <c r="AL36" s="71" t="s">
        <v>24</v>
      </c>
      <c r="AM36" s="71" t="s">
        <v>25</v>
      </c>
    </row>
    <row r="37" spans="3:41" s="14" customFormat="1" ht="37.75" customHeight="1" thickTop="1" x14ac:dyDescent="0.15">
      <c r="C37" s="19"/>
      <c r="D37" s="19"/>
      <c r="E37" s="107" t="s">
        <v>158</v>
      </c>
      <c r="F37" s="107"/>
      <c r="G37" s="107"/>
      <c r="H37" s="107"/>
      <c r="I37" s="19"/>
      <c r="J37" s="93" t="s">
        <v>206</v>
      </c>
      <c r="K37" s="19"/>
      <c r="L37" s="19"/>
      <c r="M37" s="94" t="s">
        <v>7</v>
      </c>
      <c r="N37" s="19"/>
      <c r="O37" s="19"/>
      <c r="AJ37" s="72" t="s">
        <v>21</v>
      </c>
      <c r="AK37" s="72">
        <v>0</v>
      </c>
      <c r="AL37" s="72"/>
      <c r="AM37" s="73">
        <f>IFERROR(VLOOKUP(AK37,AK38:AM41,3,FALSE),0)</f>
        <v>0</v>
      </c>
    </row>
    <row r="38" spans="3:41" s="14" customFormat="1" ht="13.75" customHeight="1" x14ac:dyDescent="0.15">
      <c r="C38" s="19"/>
      <c r="D38" s="19"/>
      <c r="E38" s="103" t="s">
        <v>42</v>
      </c>
      <c r="F38" s="103"/>
      <c r="G38" s="103"/>
      <c r="H38" s="103"/>
      <c r="I38" s="19"/>
      <c r="J38" s="93" t="s">
        <v>114</v>
      </c>
      <c r="K38" s="19"/>
      <c r="L38" s="19"/>
      <c r="M38" s="94"/>
      <c r="N38" s="19"/>
      <c r="O38" s="19"/>
      <c r="AJ38" s="74">
        <v>1</v>
      </c>
      <c r="AK38" s="74">
        <v>1</v>
      </c>
      <c r="AL38" s="74"/>
      <c r="AM38" s="74">
        <v>1</v>
      </c>
    </row>
    <row r="39" spans="3:41" s="14" customFormat="1" ht="10" customHeight="1" thickBot="1" x14ac:dyDescent="0.2">
      <c r="C39" s="19"/>
      <c r="D39" s="19"/>
      <c r="E39" s="10"/>
      <c r="F39" s="10"/>
      <c r="G39" s="10"/>
      <c r="H39" s="19"/>
      <c r="I39" s="19"/>
      <c r="J39" s="93"/>
      <c r="K39" s="19"/>
      <c r="L39" s="19"/>
      <c r="M39" s="94"/>
      <c r="N39" s="19"/>
      <c r="O39" s="19"/>
      <c r="AJ39" s="77" t="s">
        <v>168</v>
      </c>
      <c r="AK39" s="75">
        <v>2</v>
      </c>
      <c r="AL39" s="75"/>
      <c r="AM39" s="75">
        <v>0.8</v>
      </c>
    </row>
    <row r="40" spans="3:41" s="14" customFormat="1" ht="40" customHeight="1" thickTop="1" thickBot="1" x14ac:dyDescent="0.2">
      <c r="C40" s="19"/>
      <c r="D40" s="19"/>
      <c r="E40" s="18">
        <v>1</v>
      </c>
      <c r="F40" s="17" t="s">
        <v>141</v>
      </c>
      <c r="G40" s="23" t="s">
        <v>140</v>
      </c>
      <c r="H40" s="18" t="s">
        <v>142</v>
      </c>
      <c r="I40" s="19"/>
      <c r="J40" s="93"/>
      <c r="K40" s="19"/>
      <c r="L40" s="19"/>
      <c r="M40" s="95"/>
      <c r="N40" s="19"/>
      <c r="O40" s="19"/>
      <c r="AJ40" s="78" t="s">
        <v>169</v>
      </c>
      <c r="AK40" s="74">
        <v>3</v>
      </c>
      <c r="AL40" s="74"/>
      <c r="AM40" s="74">
        <v>0.4</v>
      </c>
    </row>
    <row r="41" spans="3:41" s="14" customFormat="1" ht="14" thickTop="1" x14ac:dyDescent="0.15">
      <c r="C41" s="19"/>
      <c r="D41" s="19"/>
      <c r="E41" s="10"/>
      <c r="F41" s="10"/>
      <c r="G41" s="10"/>
      <c r="H41" s="10"/>
      <c r="I41" s="10"/>
      <c r="J41" s="10"/>
      <c r="K41" s="10"/>
      <c r="L41" s="92"/>
      <c r="M41" s="10"/>
      <c r="N41" s="19"/>
      <c r="O41" s="19"/>
      <c r="AJ41" s="74" t="s">
        <v>142</v>
      </c>
      <c r="AK41" s="74">
        <v>4</v>
      </c>
      <c r="AL41" s="74"/>
      <c r="AM41" s="74">
        <v>0</v>
      </c>
    </row>
    <row r="42" spans="3:41" s="12" customFormat="1" ht="14" thickBot="1" x14ac:dyDescent="0.2">
      <c r="C42" s="16"/>
      <c r="D42" s="16"/>
      <c r="E42" s="13"/>
      <c r="F42" s="13"/>
      <c r="G42" s="13"/>
      <c r="H42" s="13"/>
      <c r="I42" s="13"/>
      <c r="J42" s="13"/>
      <c r="K42" s="13"/>
      <c r="L42" s="13"/>
      <c r="M42" s="13"/>
      <c r="N42" s="16"/>
      <c r="O42" s="16"/>
      <c r="Q42" s="66"/>
      <c r="R42" s="66"/>
      <c r="S42" s="66"/>
      <c r="T42" s="66"/>
      <c r="U42" s="66"/>
      <c r="V42" s="66"/>
      <c r="W42" s="66"/>
      <c r="X42" s="66"/>
      <c r="Y42" s="66"/>
      <c r="Z42" s="66"/>
      <c r="AA42" s="66"/>
      <c r="AB42" s="66"/>
      <c r="AC42" s="66"/>
      <c r="AD42" s="66"/>
      <c r="AE42" s="66"/>
      <c r="AF42" s="66"/>
      <c r="AG42" s="66"/>
      <c r="AH42" s="66"/>
      <c r="AI42" s="66"/>
      <c r="AJ42" s="71" t="s">
        <v>12</v>
      </c>
      <c r="AK42" s="71" t="s">
        <v>23</v>
      </c>
      <c r="AL42" s="71" t="s">
        <v>24</v>
      </c>
      <c r="AM42" s="71" t="s">
        <v>25</v>
      </c>
      <c r="AN42" s="66"/>
      <c r="AO42" s="66"/>
    </row>
    <row r="43" spans="3:41" s="12" customFormat="1" ht="37.75" customHeight="1" thickTop="1" x14ac:dyDescent="0.15">
      <c r="C43" s="16"/>
      <c r="D43" s="16"/>
      <c r="E43" s="105" t="s">
        <v>17</v>
      </c>
      <c r="F43" s="105"/>
      <c r="G43" s="105"/>
      <c r="H43" s="105"/>
      <c r="I43" s="24"/>
      <c r="J43" s="93" t="s">
        <v>115</v>
      </c>
      <c r="K43" s="24"/>
      <c r="L43" s="24"/>
      <c r="M43" s="94" t="s">
        <v>7</v>
      </c>
      <c r="N43" s="16"/>
      <c r="O43" s="16"/>
      <c r="Q43" s="66"/>
      <c r="R43" s="66"/>
      <c r="S43" s="66"/>
      <c r="T43" s="66"/>
      <c r="U43" s="66"/>
      <c r="V43" s="66"/>
      <c r="W43" s="66"/>
      <c r="X43" s="66"/>
      <c r="Y43" s="66"/>
      <c r="Z43" s="66"/>
      <c r="AA43" s="66"/>
      <c r="AB43" s="66"/>
      <c r="AC43" s="66"/>
      <c r="AD43" s="66"/>
      <c r="AE43" s="66"/>
      <c r="AF43" s="66"/>
      <c r="AG43" s="66"/>
      <c r="AH43" s="66"/>
      <c r="AI43" s="66"/>
      <c r="AJ43" s="72" t="s">
        <v>21</v>
      </c>
      <c r="AK43" s="72">
        <v>0</v>
      </c>
      <c r="AL43" s="72"/>
      <c r="AM43" s="73">
        <f>IFERROR(VLOOKUP(AK43,AK44:AM47,3,FALSE),0)</f>
        <v>0</v>
      </c>
      <c r="AN43" s="66"/>
      <c r="AO43" s="66"/>
    </row>
    <row r="44" spans="3:41" ht="14.5" customHeight="1" x14ac:dyDescent="0.15">
      <c r="E44" s="103" t="s">
        <v>204</v>
      </c>
      <c r="F44" s="103"/>
      <c r="G44" s="103"/>
      <c r="H44" s="103"/>
      <c r="J44" s="93"/>
      <c r="K44" s="16"/>
      <c r="L44" s="16"/>
      <c r="M44" s="94"/>
      <c r="AJ44" s="74" t="s">
        <v>9</v>
      </c>
      <c r="AK44" s="74">
        <v>1</v>
      </c>
      <c r="AL44" s="74"/>
      <c r="AM44" s="74">
        <v>1</v>
      </c>
    </row>
    <row r="45" spans="3:41" ht="10" customHeight="1" thickBot="1" x14ac:dyDescent="0.2">
      <c r="J45" s="93"/>
      <c r="K45" s="16"/>
      <c r="L45" s="16"/>
      <c r="M45" s="94"/>
      <c r="AJ45" s="74" t="s">
        <v>22</v>
      </c>
      <c r="AK45" s="74">
        <v>2</v>
      </c>
      <c r="AL45" s="74"/>
      <c r="AM45" s="74">
        <v>0.75</v>
      </c>
    </row>
    <row r="46" spans="3:41" ht="40" customHeight="1" thickTop="1" thickBot="1" x14ac:dyDescent="0.2">
      <c r="E46" s="18" t="s">
        <v>9</v>
      </c>
      <c r="F46" s="25" t="s">
        <v>22</v>
      </c>
      <c r="G46" s="18" t="s">
        <v>10</v>
      </c>
      <c r="H46" s="18" t="s">
        <v>11</v>
      </c>
      <c r="I46" s="19"/>
      <c r="J46" s="93"/>
      <c r="K46" s="16"/>
      <c r="L46" s="16"/>
      <c r="M46" s="95"/>
      <c r="AJ46" s="74" t="s">
        <v>10</v>
      </c>
      <c r="AK46" s="74">
        <v>3</v>
      </c>
      <c r="AL46" s="74"/>
      <c r="AM46" s="74">
        <v>0.25</v>
      </c>
    </row>
    <row r="47" spans="3:41" ht="14" thickTop="1" x14ac:dyDescent="0.15">
      <c r="AJ47" s="74" t="s">
        <v>11</v>
      </c>
      <c r="AK47" s="74">
        <v>4</v>
      </c>
      <c r="AL47" s="74"/>
      <c r="AM47" s="74">
        <v>0.5</v>
      </c>
    </row>
    <row r="48" spans="3:41" x14ac:dyDescent="0.15">
      <c r="E48" s="13"/>
      <c r="F48" s="13"/>
      <c r="G48" s="13"/>
      <c r="H48" s="13"/>
      <c r="I48" s="13"/>
      <c r="J48" s="13"/>
      <c r="K48" s="13"/>
      <c r="L48" s="13"/>
      <c r="M48" s="13"/>
      <c r="AJ48" s="79"/>
      <c r="AK48" s="79"/>
      <c r="AL48" s="79"/>
      <c r="AM48" s="79"/>
    </row>
    <row r="49" spans="3:41" s="12" customFormat="1" ht="37.75" customHeight="1" thickBot="1" x14ac:dyDescent="0.2">
      <c r="C49" s="16"/>
      <c r="D49" s="16"/>
      <c r="E49" s="105" t="s">
        <v>159</v>
      </c>
      <c r="F49" s="105"/>
      <c r="G49" s="105"/>
      <c r="H49" s="105"/>
      <c r="I49" s="16"/>
      <c r="J49" s="93" t="s">
        <v>207</v>
      </c>
      <c r="K49" s="16"/>
      <c r="L49" s="16"/>
      <c r="M49" s="94" t="s">
        <v>7</v>
      </c>
      <c r="N49" s="16"/>
      <c r="O49" s="16"/>
      <c r="Q49" s="66"/>
      <c r="R49" s="66"/>
      <c r="S49" s="66"/>
      <c r="T49" s="66"/>
      <c r="U49" s="66"/>
      <c r="V49" s="66"/>
      <c r="W49" s="66"/>
      <c r="X49" s="66"/>
      <c r="Y49" s="66"/>
      <c r="Z49" s="66"/>
      <c r="AA49" s="66"/>
      <c r="AB49" s="66"/>
      <c r="AC49" s="66"/>
      <c r="AD49" s="66"/>
      <c r="AE49" s="66"/>
      <c r="AF49" s="66"/>
      <c r="AG49" s="66"/>
      <c r="AH49" s="66"/>
      <c r="AI49" s="66"/>
      <c r="AJ49" s="71" t="s">
        <v>26</v>
      </c>
      <c r="AK49" s="71" t="s">
        <v>23</v>
      </c>
      <c r="AL49" s="71" t="s">
        <v>24</v>
      </c>
      <c r="AM49" s="71" t="s">
        <v>25</v>
      </c>
      <c r="AN49" s="66"/>
      <c r="AO49" s="66"/>
    </row>
    <row r="50" spans="3:41" ht="14" customHeight="1" thickTop="1" x14ac:dyDescent="0.15">
      <c r="E50" s="103" t="s">
        <v>201</v>
      </c>
      <c r="F50" s="103"/>
      <c r="G50" s="103"/>
      <c r="H50" s="103"/>
      <c r="J50" s="93"/>
      <c r="K50" s="16"/>
      <c r="L50" s="16"/>
      <c r="M50" s="94"/>
      <c r="AJ50" s="72" t="s">
        <v>21</v>
      </c>
      <c r="AK50" s="72">
        <v>0</v>
      </c>
      <c r="AL50" s="72"/>
      <c r="AM50" s="73">
        <f>IFERROR(VLOOKUP(AK50,AK51:AM52,3,FALSE),0)</f>
        <v>0</v>
      </c>
    </row>
    <row r="51" spans="3:41" ht="10" customHeight="1" thickBot="1" x14ac:dyDescent="0.2">
      <c r="J51" s="93"/>
      <c r="K51" s="16"/>
      <c r="L51" s="16"/>
      <c r="M51" s="94"/>
      <c r="AJ51" s="74" t="s">
        <v>27</v>
      </c>
      <c r="AK51" s="74">
        <v>1</v>
      </c>
      <c r="AL51" s="74"/>
      <c r="AM51" s="74">
        <v>1</v>
      </c>
    </row>
    <row r="52" spans="3:41" ht="40" customHeight="1" thickTop="1" thickBot="1" x14ac:dyDescent="0.2">
      <c r="E52" s="97" t="s">
        <v>27</v>
      </c>
      <c r="F52" s="98"/>
      <c r="G52" s="99" t="s">
        <v>28</v>
      </c>
      <c r="H52" s="100"/>
      <c r="I52" s="19"/>
      <c r="J52" s="93"/>
      <c r="K52" s="16"/>
      <c r="L52" s="16"/>
      <c r="M52" s="95"/>
      <c r="AJ52" s="74" t="s">
        <v>28</v>
      </c>
      <c r="AK52" s="74">
        <v>2</v>
      </c>
      <c r="AL52" s="74"/>
      <c r="AM52" s="74">
        <v>0</v>
      </c>
    </row>
    <row r="53" spans="3:41" ht="14" thickTop="1" x14ac:dyDescent="0.15">
      <c r="AJ53" s="79"/>
      <c r="AK53" s="79"/>
      <c r="AL53" s="79"/>
      <c r="AM53" s="79"/>
    </row>
    <row r="54" spans="3:41" s="26" customFormat="1" ht="14" thickBot="1" x14ac:dyDescent="0.2">
      <c r="C54" s="10"/>
      <c r="D54" s="10"/>
      <c r="E54" s="13"/>
      <c r="F54" s="13"/>
      <c r="G54" s="13"/>
      <c r="H54" s="13"/>
      <c r="I54" s="13"/>
      <c r="J54" s="13"/>
      <c r="K54" s="13"/>
      <c r="L54" s="13"/>
      <c r="M54" s="13"/>
      <c r="N54" s="10"/>
      <c r="O54" s="92"/>
      <c r="AJ54" s="71" t="s">
        <v>32</v>
      </c>
      <c r="AK54" s="71" t="s">
        <v>23</v>
      </c>
      <c r="AL54" s="71" t="s">
        <v>24</v>
      </c>
      <c r="AM54" s="71" t="s">
        <v>25</v>
      </c>
    </row>
    <row r="55" spans="3:41" s="26" customFormat="1" ht="19" thickTop="1" x14ac:dyDescent="0.15">
      <c r="C55" s="16"/>
      <c r="D55" s="16"/>
      <c r="E55" s="105" t="s">
        <v>160</v>
      </c>
      <c r="F55" s="105"/>
      <c r="G55" s="105"/>
      <c r="H55" s="105"/>
      <c r="I55" s="16"/>
      <c r="J55" s="93" t="s">
        <v>116</v>
      </c>
      <c r="K55" s="16"/>
      <c r="L55" s="16"/>
      <c r="M55" s="94" t="s">
        <v>7</v>
      </c>
      <c r="N55" s="16"/>
      <c r="O55" s="16"/>
      <c r="AJ55" s="72" t="s">
        <v>21</v>
      </c>
      <c r="AK55" s="72">
        <v>0</v>
      </c>
      <c r="AL55" s="72"/>
      <c r="AM55" s="73">
        <f>IFERROR(VLOOKUP(AK55,AK56:AM58,3,FALSE),0)</f>
        <v>0</v>
      </c>
    </row>
    <row r="56" spans="3:41" s="26" customFormat="1" ht="14" customHeight="1" x14ac:dyDescent="0.15">
      <c r="C56" s="10"/>
      <c r="D56" s="10"/>
      <c r="E56" s="103" t="s">
        <v>40</v>
      </c>
      <c r="F56" s="103"/>
      <c r="G56" s="103"/>
      <c r="H56" s="103"/>
      <c r="I56" s="10"/>
      <c r="J56" s="93"/>
      <c r="K56" s="16"/>
      <c r="L56" s="16"/>
      <c r="M56" s="94"/>
      <c r="N56" s="10"/>
      <c r="O56" s="92"/>
      <c r="AJ56" s="74" t="s">
        <v>29</v>
      </c>
      <c r="AK56" s="74">
        <v>1</v>
      </c>
      <c r="AL56" s="74"/>
      <c r="AM56" s="74">
        <v>0</v>
      </c>
    </row>
    <row r="57" spans="3:41" s="26" customFormat="1" ht="10" customHeight="1" thickBot="1" x14ac:dyDescent="0.2">
      <c r="C57" s="10"/>
      <c r="D57" s="10"/>
      <c r="E57" s="10"/>
      <c r="F57" s="10"/>
      <c r="G57" s="10"/>
      <c r="H57" s="10"/>
      <c r="I57" s="10"/>
      <c r="J57" s="93"/>
      <c r="K57" s="16"/>
      <c r="L57" s="16"/>
      <c r="M57" s="94"/>
      <c r="N57" s="10"/>
      <c r="O57" s="92"/>
      <c r="AJ57" s="74" t="s">
        <v>30</v>
      </c>
      <c r="AK57" s="74">
        <v>2</v>
      </c>
      <c r="AL57" s="74"/>
      <c r="AM57" s="74">
        <v>0.5</v>
      </c>
    </row>
    <row r="58" spans="3:41" s="26" customFormat="1" ht="40" customHeight="1" thickTop="1" thickBot="1" x14ac:dyDescent="0.2">
      <c r="C58" s="10"/>
      <c r="D58" s="10"/>
      <c r="E58" s="18" t="s">
        <v>33</v>
      </c>
      <c r="F58" s="27" t="s">
        <v>30</v>
      </c>
      <c r="G58" s="25" t="s">
        <v>31</v>
      </c>
      <c r="H58" s="10"/>
      <c r="I58" s="19"/>
      <c r="J58" s="93"/>
      <c r="K58" s="16"/>
      <c r="L58" s="16"/>
      <c r="M58" s="95"/>
      <c r="N58" s="10"/>
      <c r="O58" s="92"/>
      <c r="AJ58" s="74" t="s">
        <v>31</v>
      </c>
      <c r="AK58" s="74">
        <v>3</v>
      </c>
      <c r="AL58" s="74"/>
      <c r="AM58" s="74">
        <v>1</v>
      </c>
    </row>
    <row r="59" spans="3:41" s="26" customFormat="1" ht="14" thickTop="1" x14ac:dyDescent="0.15">
      <c r="C59" s="10"/>
      <c r="D59" s="10"/>
      <c r="E59" s="10"/>
      <c r="F59" s="10"/>
      <c r="G59" s="10"/>
      <c r="H59" s="10"/>
      <c r="I59" s="10"/>
      <c r="J59" s="10"/>
      <c r="K59" s="10"/>
      <c r="L59" s="92"/>
      <c r="M59" s="10"/>
      <c r="N59" s="10"/>
      <c r="O59" s="92"/>
      <c r="AJ59" s="79"/>
      <c r="AK59" s="79"/>
      <c r="AL59" s="79"/>
      <c r="AM59" s="79"/>
    </row>
    <row r="60" spans="3:41" s="26" customFormat="1" ht="14" thickBot="1" x14ac:dyDescent="0.2">
      <c r="C60" s="10"/>
      <c r="D60" s="10"/>
      <c r="E60" s="13"/>
      <c r="F60" s="13"/>
      <c r="G60" s="13"/>
      <c r="H60" s="13"/>
      <c r="I60" s="13"/>
      <c r="J60" s="13"/>
      <c r="K60" s="13"/>
      <c r="L60" s="13"/>
      <c r="M60" s="13"/>
      <c r="N60" s="10"/>
      <c r="O60" s="92"/>
      <c r="AJ60" s="71" t="s">
        <v>37</v>
      </c>
      <c r="AK60" s="71" t="s">
        <v>23</v>
      </c>
      <c r="AL60" s="71" t="s">
        <v>24</v>
      </c>
      <c r="AM60" s="71" t="s">
        <v>25</v>
      </c>
    </row>
    <row r="61" spans="3:41" s="26" customFormat="1" ht="19" thickTop="1" x14ac:dyDescent="0.15">
      <c r="C61" s="16"/>
      <c r="D61" s="16"/>
      <c r="E61" s="105" t="s">
        <v>38</v>
      </c>
      <c r="F61" s="105"/>
      <c r="G61" s="105"/>
      <c r="H61" s="105"/>
      <c r="I61" s="16"/>
      <c r="J61" s="93" t="s">
        <v>145</v>
      </c>
      <c r="K61" s="16"/>
      <c r="L61" s="16"/>
      <c r="M61" s="94" t="s">
        <v>7</v>
      </c>
      <c r="N61" s="16"/>
      <c r="O61" s="16"/>
      <c r="AJ61" s="72" t="s">
        <v>21</v>
      </c>
      <c r="AK61" s="72">
        <v>0</v>
      </c>
      <c r="AL61" s="72"/>
      <c r="AM61" s="73">
        <f>IFERROR(VLOOKUP(AK61,AK62:AM64,3,FALSE),0)</f>
        <v>0</v>
      </c>
    </row>
    <row r="62" spans="3:41" s="26" customFormat="1" ht="27" customHeight="1" x14ac:dyDescent="0.15">
      <c r="C62" s="10"/>
      <c r="D62" s="10"/>
      <c r="E62" s="103" t="s">
        <v>144</v>
      </c>
      <c r="F62" s="103"/>
      <c r="G62" s="103"/>
      <c r="H62" s="103"/>
      <c r="I62" s="10"/>
      <c r="J62" s="93"/>
      <c r="K62" s="16"/>
      <c r="L62" s="16"/>
      <c r="M62" s="94"/>
      <c r="N62" s="10"/>
      <c r="O62" s="92"/>
      <c r="AJ62" s="74" t="s">
        <v>34</v>
      </c>
      <c r="AK62" s="74">
        <v>1</v>
      </c>
      <c r="AL62" s="74"/>
      <c r="AM62" s="74">
        <v>0</v>
      </c>
    </row>
    <row r="63" spans="3:41" s="26" customFormat="1" ht="10" customHeight="1" thickBot="1" x14ac:dyDescent="0.2">
      <c r="C63" s="10"/>
      <c r="D63" s="10"/>
      <c r="E63" s="10"/>
      <c r="F63" s="10"/>
      <c r="G63" s="10"/>
      <c r="H63" s="10"/>
      <c r="I63" s="10"/>
      <c r="J63" s="93"/>
      <c r="K63" s="16"/>
      <c r="L63" s="16"/>
      <c r="M63" s="94"/>
      <c r="N63" s="10"/>
      <c r="O63" s="92"/>
      <c r="AJ63" s="74" t="s">
        <v>35</v>
      </c>
      <c r="AK63" s="74">
        <v>2</v>
      </c>
      <c r="AL63" s="74"/>
      <c r="AM63" s="74">
        <v>0.5</v>
      </c>
    </row>
    <row r="64" spans="3:41" s="26" customFormat="1" ht="40" customHeight="1" thickTop="1" thickBot="1" x14ac:dyDescent="0.2">
      <c r="C64" s="10"/>
      <c r="D64" s="10"/>
      <c r="E64" s="18" t="s">
        <v>34</v>
      </c>
      <c r="F64" s="27" t="s">
        <v>35</v>
      </c>
      <c r="G64" s="25" t="s">
        <v>36</v>
      </c>
      <c r="H64" s="10"/>
      <c r="I64" s="19"/>
      <c r="J64" s="93"/>
      <c r="K64" s="16"/>
      <c r="L64" s="16"/>
      <c r="M64" s="95"/>
      <c r="N64" s="10"/>
      <c r="O64" s="92"/>
      <c r="AJ64" s="74" t="s">
        <v>36</v>
      </c>
      <c r="AK64" s="74">
        <v>3</v>
      </c>
      <c r="AL64" s="74"/>
      <c r="AM64" s="74">
        <v>1</v>
      </c>
    </row>
    <row r="65" spans="3:41" s="26" customFormat="1" ht="14" thickTop="1" x14ac:dyDescent="0.15">
      <c r="C65" s="10"/>
      <c r="D65" s="10"/>
      <c r="E65" s="10"/>
      <c r="F65" s="10"/>
      <c r="G65" s="10"/>
      <c r="H65" s="10"/>
      <c r="I65" s="10"/>
      <c r="J65" s="10"/>
      <c r="K65" s="10"/>
      <c r="L65" s="92"/>
      <c r="M65" s="10"/>
      <c r="N65" s="10"/>
      <c r="O65" s="92"/>
      <c r="AJ65" s="79"/>
      <c r="AK65" s="79"/>
      <c r="AL65" s="79"/>
      <c r="AM65" s="79"/>
    </row>
    <row r="66" spans="3:41" s="26" customFormat="1" x14ac:dyDescent="0.15">
      <c r="AJ66" s="79"/>
      <c r="AK66" s="79"/>
      <c r="AL66" s="79"/>
      <c r="AM66" s="79"/>
    </row>
    <row r="67" spans="3:41" s="26" customFormat="1" x14ac:dyDescent="0.15">
      <c r="AJ67" s="79"/>
      <c r="AK67" s="79"/>
      <c r="AL67" s="79"/>
      <c r="AM67" s="79"/>
    </row>
    <row r="68" spans="3:41" s="26" customFormat="1" x14ac:dyDescent="0.15">
      <c r="AJ68" s="79"/>
      <c r="AK68" s="79"/>
      <c r="AL68" s="79"/>
      <c r="AM68" s="79"/>
    </row>
    <row r="69" spans="3:41" s="28" customFormat="1" x14ac:dyDescent="0.15">
      <c r="AJ69" s="79"/>
      <c r="AK69" s="79"/>
      <c r="AL69" s="79"/>
      <c r="AM69" s="79"/>
    </row>
    <row r="70" spans="3:41" s="28" customFormat="1" ht="33.5" customHeight="1" x14ac:dyDescent="0.15">
      <c r="AJ70" s="79"/>
      <c r="AK70" s="79"/>
      <c r="AL70" s="79"/>
      <c r="AM70" s="79"/>
    </row>
    <row r="71" spans="3:41" s="28" customFormat="1" ht="27" customHeight="1" x14ac:dyDescent="0.25">
      <c r="E71" s="29" t="s">
        <v>39</v>
      </c>
      <c r="F71" s="29"/>
      <c r="G71" s="29"/>
      <c r="H71" s="29"/>
      <c r="AJ71" s="79"/>
      <c r="AK71" s="79"/>
      <c r="AL71" s="79"/>
      <c r="AM71" s="79"/>
    </row>
    <row r="72" spans="3:41" s="28" customFormat="1" ht="69" customHeight="1" x14ac:dyDescent="0.15">
      <c r="E72" s="108" t="s">
        <v>154</v>
      </c>
      <c r="F72" s="108"/>
      <c r="G72" s="108"/>
      <c r="H72" s="108"/>
      <c r="AJ72" s="79"/>
      <c r="AK72" s="79"/>
      <c r="AL72" s="79"/>
      <c r="AM72" s="79"/>
    </row>
    <row r="73" spans="3:41" s="28" customFormat="1" ht="34.75" customHeight="1" x14ac:dyDescent="0.2">
      <c r="E73" s="30" t="s">
        <v>54</v>
      </c>
      <c r="F73" s="30"/>
      <c r="G73" s="30"/>
      <c r="AJ73" s="79"/>
      <c r="AK73" s="79"/>
      <c r="AL73" s="79"/>
      <c r="AM73" s="79"/>
    </row>
    <row r="74" spans="3:41" s="28" customFormat="1" ht="14" thickBot="1" x14ac:dyDescent="0.2">
      <c r="C74" s="12"/>
      <c r="D74" s="12"/>
      <c r="E74" s="13"/>
      <c r="F74" s="13"/>
      <c r="G74" s="13"/>
      <c r="H74" s="13"/>
      <c r="I74" s="13"/>
      <c r="J74" s="13"/>
      <c r="K74" s="13"/>
      <c r="L74" s="13"/>
      <c r="M74" s="13"/>
      <c r="N74" s="12"/>
      <c r="O74" s="66"/>
      <c r="AJ74" s="71" t="s">
        <v>43</v>
      </c>
      <c r="AK74" s="71" t="s">
        <v>23</v>
      </c>
      <c r="AL74" s="71" t="s">
        <v>24</v>
      </c>
      <c r="AM74" s="71" t="s">
        <v>25</v>
      </c>
    </row>
    <row r="75" spans="3:41" s="28" customFormat="1" ht="36.5" customHeight="1" thickTop="1" x14ac:dyDescent="0.15">
      <c r="C75" s="12"/>
      <c r="D75" s="12"/>
      <c r="E75" s="105" t="s">
        <v>208</v>
      </c>
      <c r="F75" s="105"/>
      <c r="G75" s="105"/>
      <c r="H75" s="105"/>
      <c r="I75" s="12"/>
      <c r="J75" s="93" t="s">
        <v>155</v>
      </c>
      <c r="K75" s="12"/>
      <c r="L75" s="66"/>
      <c r="M75" s="94" t="s">
        <v>7</v>
      </c>
      <c r="N75" s="12"/>
      <c r="O75" s="66"/>
      <c r="AJ75" s="72" t="s">
        <v>21</v>
      </c>
      <c r="AK75" s="72">
        <v>0</v>
      </c>
      <c r="AL75" s="72"/>
      <c r="AM75" s="73">
        <f>IFERROR(VLOOKUP(AK75,AK76:AM77,3,FALSE),0)</f>
        <v>0</v>
      </c>
    </row>
    <row r="76" spans="3:41" s="28" customFormat="1" ht="13.75" customHeight="1" x14ac:dyDescent="0.15">
      <c r="C76" s="12"/>
      <c r="D76" s="12"/>
      <c r="E76" s="103" t="s">
        <v>201</v>
      </c>
      <c r="F76" s="103"/>
      <c r="G76" s="103"/>
      <c r="H76" s="103"/>
      <c r="I76" s="12"/>
      <c r="J76" s="93"/>
      <c r="K76" s="12"/>
      <c r="L76" s="66"/>
      <c r="M76" s="94"/>
      <c r="N76" s="12"/>
      <c r="O76" s="66"/>
      <c r="AJ76" s="74" t="s">
        <v>27</v>
      </c>
      <c r="AK76" s="74">
        <v>1</v>
      </c>
      <c r="AL76" s="74" t="s">
        <v>182</v>
      </c>
      <c r="AM76" s="74">
        <v>0</v>
      </c>
    </row>
    <row r="77" spans="3:41" s="28" customFormat="1" ht="14" thickBot="1" x14ac:dyDescent="0.2">
      <c r="C77" s="12"/>
      <c r="D77" s="12"/>
      <c r="E77" s="12"/>
      <c r="F77" s="12"/>
      <c r="G77" s="12"/>
      <c r="H77" s="12"/>
      <c r="I77" s="12"/>
      <c r="J77" s="93"/>
      <c r="K77" s="12"/>
      <c r="L77" s="66"/>
      <c r="M77" s="94"/>
      <c r="N77" s="12"/>
      <c r="O77" s="66"/>
      <c r="AJ77" s="74" t="s">
        <v>28</v>
      </c>
      <c r="AK77" s="74">
        <v>2</v>
      </c>
      <c r="AL77" s="74" t="s">
        <v>182</v>
      </c>
      <c r="AM77" s="74">
        <v>0</v>
      </c>
    </row>
    <row r="78" spans="3:41" s="28" customFormat="1" ht="39" customHeight="1" thickTop="1" thickBot="1" x14ac:dyDescent="0.2">
      <c r="C78" s="12"/>
      <c r="D78" s="12"/>
      <c r="E78" s="101" t="s">
        <v>27</v>
      </c>
      <c r="F78" s="102"/>
      <c r="G78" s="101" t="str">
        <f>IF(AK75=2, " Nee, stop de zoektocht", "Nee")</f>
        <v>Nee</v>
      </c>
      <c r="H78" s="102"/>
      <c r="I78" s="16"/>
      <c r="J78" s="93"/>
      <c r="K78" s="12"/>
      <c r="L78" s="66"/>
      <c r="M78" s="95"/>
      <c r="N78" s="12"/>
      <c r="O78" s="66"/>
      <c r="AJ78" s="74"/>
      <c r="AK78" s="74"/>
      <c r="AL78" s="74"/>
      <c r="AM78" s="74"/>
    </row>
    <row r="79" spans="3:41" s="28" customFormat="1" ht="14" thickTop="1" x14ac:dyDescent="0.15">
      <c r="C79" s="12"/>
      <c r="D79" s="12"/>
      <c r="E79" s="12"/>
      <c r="F79" s="12"/>
      <c r="G79" s="12"/>
      <c r="H79" s="12"/>
      <c r="I79" s="12"/>
      <c r="J79" s="12"/>
      <c r="K79" s="12"/>
      <c r="L79" s="66"/>
      <c r="M79" s="12"/>
      <c r="N79" s="12"/>
      <c r="O79" s="66"/>
      <c r="AJ79" s="74"/>
      <c r="AK79" s="74"/>
      <c r="AL79" s="74"/>
      <c r="AM79" s="74"/>
    </row>
    <row r="80" spans="3:41" s="12" customFormat="1" x14ac:dyDescent="0.15">
      <c r="C80" s="16"/>
      <c r="D80" s="16"/>
      <c r="E80" s="13"/>
      <c r="F80" s="13"/>
      <c r="G80" s="13"/>
      <c r="H80" s="13"/>
      <c r="I80" s="13"/>
      <c r="J80" s="13"/>
      <c r="K80" s="13"/>
      <c r="L80" s="13"/>
      <c r="M80" s="13"/>
      <c r="N80" s="16"/>
      <c r="O80" s="16"/>
      <c r="Q80" s="66"/>
      <c r="R80" s="66"/>
      <c r="S80" s="66"/>
      <c r="T80" s="66"/>
      <c r="U80" s="66"/>
      <c r="V80" s="66"/>
      <c r="W80" s="66"/>
      <c r="X80" s="66"/>
      <c r="Y80" s="66"/>
      <c r="Z80" s="66"/>
      <c r="AA80" s="66"/>
      <c r="AB80" s="66"/>
      <c r="AC80" s="66"/>
      <c r="AD80" s="66"/>
      <c r="AE80" s="66"/>
      <c r="AF80" s="66"/>
      <c r="AG80" s="66"/>
      <c r="AH80" s="66"/>
      <c r="AI80" s="66"/>
      <c r="AJ80" s="80"/>
      <c r="AK80" s="80"/>
      <c r="AL80" s="80"/>
      <c r="AM80" s="81"/>
      <c r="AN80" s="66"/>
      <c r="AO80" s="66"/>
    </row>
    <row r="81" spans="3:41" s="12" customFormat="1" ht="36.5" customHeight="1" thickBot="1" x14ac:dyDescent="0.25">
      <c r="C81" s="16"/>
      <c r="D81" s="16"/>
      <c r="E81" s="114" t="s">
        <v>161</v>
      </c>
      <c r="F81" s="114"/>
      <c r="G81" s="114"/>
      <c r="H81" s="114"/>
      <c r="I81" s="16"/>
      <c r="J81" s="93" t="s">
        <v>156</v>
      </c>
      <c r="K81" s="16"/>
      <c r="L81" s="16"/>
      <c r="M81" s="94" t="s">
        <v>7</v>
      </c>
      <c r="N81" s="16"/>
      <c r="O81" s="16"/>
      <c r="Q81" s="66"/>
      <c r="R81" s="66"/>
      <c r="S81" s="66"/>
      <c r="T81" s="66"/>
      <c r="U81" s="66"/>
      <c r="V81" s="66"/>
      <c r="W81" s="66"/>
      <c r="X81" s="66"/>
      <c r="Y81" s="66"/>
      <c r="Z81" s="66"/>
      <c r="AA81" s="66"/>
      <c r="AB81" s="66"/>
      <c r="AC81" s="66"/>
      <c r="AD81" s="66"/>
      <c r="AE81" s="66"/>
      <c r="AF81" s="66"/>
      <c r="AG81" s="66"/>
      <c r="AH81" s="66"/>
      <c r="AI81" s="66"/>
      <c r="AJ81" s="71" t="s">
        <v>5</v>
      </c>
      <c r="AK81" s="71" t="s">
        <v>23</v>
      </c>
      <c r="AL81" s="71" t="s">
        <v>24</v>
      </c>
      <c r="AM81" s="71" t="s">
        <v>25</v>
      </c>
      <c r="AN81" s="66"/>
      <c r="AO81" s="66"/>
    </row>
    <row r="82" spans="3:41" s="12" customFormat="1" ht="16.75" customHeight="1" thickTop="1" x14ac:dyDescent="0.15">
      <c r="C82" s="16"/>
      <c r="D82" s="16"/>
      <c r="E82" s="103" t="s">
        <v>201</v>
      </c>
      <c r="F82" s="103"/>
      <c r="G82" s="103"/>
      <c r="H82" s="103"/>
      <c r="I82" s="16"/>
      <c r="J82" s="93"/>
      <c r="K82" s="16"/>
      <c r="L82" s="16"/>
      <c r="M82" s="94"/>
      <c r="N82" s="16"/>
      <c r="O82" s="16"/>
      <c r="Q82" s="66"/>
      <c r="R82" s="66"/>
      <c r="S82" s="66"/>
      <c r="T82" s="66"/>
      <c r="U82" s="66"/>
      <c r="V82" s="66"/>
      <c r="W82" s="66"/>
      <c r="X82" s="66"/>
      <c r="Y82" s="66"/>
      <c r="Z82" s="66"/>
      <c r="AA82" s="66"/>
      <c r="AB82" s="66"/>
      <c r="AC82" s="66"/>
      <c r="AD82" s="66"/>
      <c r="AE82" s="66"/>
      <c r="AF82" s="66"/>
      <c r="AG82" s="66"/>
      <c r="AH82" s="66"/>
      <c r="AI82" s="66"/>
      <c r="AJ82" s="72" t="s">
        <v>21</v>
      </c>
      <c r="AK82" s="72">
        <v>0</v>
      </c>
      <c r="AL82" s="72"/>
      <c r="AM82" s="73">
        <f>IFERROR(VLOOKUP(AK82,AK83:AM84,3,FALSE),0)</f>
        <v>0</v>
      </c>
      <c r="AN82" s="66"/>
      <c r="AO82" s="66"/>
    </row>
    <row r="83" spans="3:41" s="12" customFormat="1" ht="10" customHeight="1" thickBot="1" x14ac:dyDescent="0.2">
      <c r="C83" s="16"/>
      <c r="D83" s="16"/>
      <c r="I83" s="16"/>
      <c r="J83" s="93"/>
      <c r="K83" s="16"/>
      <c r="L83" s="16"/>
      <c r="M83" s="94"/>
      <c r="N83" s="16"/>
      <c r="O83" s="16"/>
      <c r="Q83" s="66"/>
      <c r="R83" s="66"/>
      <c r="S83" s="66"/>
      <c r="T83" s="66"/>
      <c r="U83" s="66"/>
      <c r="V83" s="66"/>
      <c r="W83" s="66"/>
      <c r="X83" s="66"/>
      <c r="Y83" s="66"/>
      <c r="Z83" s="66"/>
      <c r="AA83" s="66"/>
      <c r="AB83" s="66"/>
      <c r="AC83" s="66"/>
      <c r="AD83" s="66"/>
      <c r="AE83" s="66"/>
      <c r="AF83" s="66"/>
      <c r="AG83" s="66"/>
      <c r="AH83" s="66"/>
      <c r="AI83" s="66"/>
      <c r="AJ83" s="74" t="s">
        <v>27</v>
      </c>
      <c r="AK83" s="74">
        <v>1</v>
      </c>
      <c r="AL83" s="74"/>
      <c r="AM83" s="74">
        <v>1</v>
      </c>
      <c r="AN83" s="66"/>
      <c r="AO83" s="66"/>
    </row>
    <row r="84" spans="3:41" s="12" customFormat="1" ht="39" customHeight="1" thickTop="1" thickBot="1" x14ac:dyDescent="0.2">
      <c r="C84" s="16"/>
      <c r="D84" s="16"/>
      <c r="E84" s="97" t="s">
        <v>27</v>
      </c>
      <c r="F84" s="98"/>
      <c r="G84" s="101" t="s">
        <v>28</v>
      </c>
      <c r="H84" s="102"/>
      <c r="I84" s="16"/>
      <c r="J84" s="93"/>
      <c r="K84" s="16"/>
      <c r="L84" s="16"/>
      <c r="M84" s="95"/>
      <c r="N84" s="16"/>
      <c r="O84" s="16"/>
      <c r="Q84" s="66"/>
      <c r="R84" s="66"/>
      <c r="S84" s="66"/>
      <c r="T84" s="66"/>
      <c r="U84" s="66"/>
      <c r="V84" s="66"/>
      <c r="W84" s="66"/>
      <c r="X84" s="66"/>
      <c r="Y84" s="66"/>
      <c r="Z84" s="66"/>
      <c r="AA84" s="66"/>
      <c r="AB84" s="66"/>
      <c r="AC84" s="66"/>
      <c r="AD84" s="66"/>
      <c r="AE84" s="66"/>
      <c r="AF84" s="66"/>
      <c r="AG84" s="66"/>
      <c r="AH84" s="66"/>
      <c r="AI84" s="66"/>
      <c r="AJ84" s="74" t="s">
        <v>28</v>
      </c>
      <c r="AK84" s="74">
        <v>2</v>
      </c>
      <c r="AL84" s="74"/>
      <c r="AM84" s="74">
        <v>0</v>
      </c>
      <c r="AN84" s="66"/>
      <c r="AO84" s="66"/>
    </row>
    <row r="85" spans="3:41" s="12" customFormat="1" ht="14" thickTop="1" x14ac:dyDescent="0.15">
      <c r="C85" s="16"/>
      <c r="D85" s="16"/>
      <c r="H85" s="16"/>
      <c r="I85" s="16"/>
      <c r="J85" s="16"/>
      <c r="K85" s="16"/>
      <c r="L85" s="16"/>
      <c r="M85" s="16"/>
      <c r="N85" s="16"/>
      <c r="O85" s="16"/>
      <c r="Q85" s="66"/>
      <c r="R85" s="66"/>
      <c r="S85" s="66"/>
      <c r="T85" s="66"/>
      <c r="U85" s="66"/>
      <c r="V85" s="66"/>
      <c r="W85" s="66"/>
      <c r="X85" s="66"/>
      <c r="Y85" s="66"/>
      <c r="Z85" s="66"/>
      <c r="AA85" s="66"/>
      <c r="AB85" s="66"/>
      <c r="AC85" s="66"/>
      <c r="AD85" s="66"/>
      <c r="AE85" s="66"/>
      <c r="AF85" s="66"/>
      <c r="AG85" s="66"/>
      <c r="AH85" s="66"/>
      <c r="AI85" s="66"/>
      <c r="AJ85" s="79"/>
      <c r="AK85" s="79"/>
      <c r="AL85" s="79"/>
      <c r="AM85" s="79"/>
      <c r="AN85" s="66"/>
      <c r="AO85" s="66"/>
    </row>
    <row r="86" spans="3:41" s="12" customFormat="1" ht="14" thickBot="1" x14ac:dyDescent="0.2">
      <c r="C86" s="16"/>
      <c r="D86" s="16"/>
      <c r="E86" s="13"/>
      <c r="F86" s="13"/>
      <c r="G86" s="13"/>
      <c r="H86" s="13"/>
      <c r="I86" s="13"/>
      <c r="J86" s="13"/>
      <c r="K86" s="13"/>
      <c r="L86" s="13"/>
      <c r="M86" s="13"/>
      <c r="N86" s="16"/>
      <c r="O86" s="16"/>
      <c r="Q86" s="66"/>
      <c r="R86" s="66"/>
      <c r="S86" s="66"/>
      <c r="T86" s="66"/>
      <c r="U86" s="66"/>
      <c r="V86" s="66"/>
      <c r="W86" s="66"/>
      <c r="X86" s="66"/>
      <c r="Y86" s="66"/>
      <c r="Z86" s="66"/>
      <c r="AA86" s="66"/>
      <c r="AB86" s="66"/>
      <c r="AC86" s="66"/>
      <c r="AD86" s="66"/>
      <c r="AE86" s="66"/>
      <c r="AF86" s="66"/>
      <c r="AG86" s="66"/>
      <c r="AH86" s="66"/>
      <c r="AI86" s="66"/>
      <c r="AJ86" s="71" t="s">
        <v>8</v>
      </c>
      <c r="AK86" s="71" t="s">
        <v>23</v>
      </c>
      <c r="AL86" s="71" t="s">
        <v>24</v>
      </c>
      <c r="AM86" s="71" t="s">
        <v>25</v>
      </c>
      <c r="AN86" s="66"/>
      <c r="AO86" s="66"/>
    </row>
    <row r="87" spans="3:41" s="12" customFormat="1" ht="37.75" customHeight="1" thickTop="1" x14ac:dyDescent="0.15">
      <c r="C87" s="16"/>
      <c r="D87" s="16"/>
      <c r="E87" s="105" t="s">
        <v>162</v>
      </c>
      <c r="F87" s="105"/>
      <c r="G87" s="105"/>
      <c r="H87" s="105"/>
      <c r="I87" s="16"/>
      <c r="J87" s="93" t="s">
        <v>117</v>
      </c>
      <c r="K87" s="16"/>
      <c r="L87" s="16"/>
      <c r="M87" s="94" t="s">
        <v>7</v>
      </c>
      <c r="N87" s="16"/>
      <c r="O87" s="16"/>
      <c r="Q87" s="66"/>
      <c r="R87" s="66"/>
      <c r="S87" s="66"/>
      <c r="T87" s="66"/>
      <c r="U87" s="66"/>
      <c r="V87" s="66"/>
      <c r="W87" s="66"/>
      <c r="X87" s="66"/>
      <c r="Y87" s="66"/>
      <c r="Z87" s="66"/>
      <c r="AA87" s="66"/>
      <c r="AB87" s="66"/>
      <c r="AC87" s="66"/>
      <c r="AD87" s="66"/>
      <c r="AE87" s="66"/>
      <c r="AF87" s="66"/>
      <c r="AG87" s="66"/>
      <c r="AH87" s="66"/>
      <c r="AI87" s="66"/>
      <c r="AJ87" s="72" t="s">
        <v>21</v>
      </c>
      <c r="AK87" s="72">
        <v>0</v>
      </c>
      <c r="AL87" s="72"/>
      <c r="AM87" s="73">
        <f>IFERROR(VLOOKUP(AK87,AK88:AM89,3,FALSE),0)</f>
        <v>0</v>
      </c>
      <c r="AN87" s="66"/>
      <c r="AO87" s="66"/>
    </row>
    <row r="88" spans="3:41" s="12" customFormat="1" ht="13.75" customHeight="1" x14ac:dyDescent="0.15">
      <c r="C88" s="16"/>
      <c r="D88" s="16"/>
      <c r="E88" s="103" t="s">
        <v>201</v>
      </c>
      <c r="F88" s="103"/>
      <c r="G88" s="103"/>
      <c r="H88" s="103"/>
      <c r="I88" s="16"/>
      <c r="J88" s="93"/>
      <c r="K88" s="16"/>
      <c r="L88" s="16"/>
      <c r="M88" s="94"/>
      <c r="N88" s="16"/>
      <c r="O88" s="16"/>
      <c r="Q88" s="66"/>
      <c r="R88" s="66"/>
      <c r="S88" s="66"/>
      <c r="T88" s="66"/>
      <c r="U88" s="66"/>
      <c r="V88" s="66"/>
      <c r="W88" s="66"/>
      <c r="X88" s="66"/>
      <c r="Y88" s="66"/>
      <c r="Z88" s="66"/>
      <c r="AA88" s="66"/>
      <c r="AB88" s="66"/>
      <c r="AC88" s="66"/>
      <c r="AD88" s="66"/>
      <c r="AE88" s="66"/>
      <c r="AF88" s="66"/>
      <c r="AG88" s="66"/>
      <c r="AH88" s="66"/>
      <c r="AI88" s="66"/>
      <c r="AJ88" s="74" t="s">
        <v>27</v>
      </c>
      <c r="AK88" s="74">
        <v>1</v>
      </c>
      <c r="AL88" s="74"/>
      <c r="AM88" s="74">
        <v>1</v>
      </c>
      <c r="AN88" s="66"/>
      <c r="AO88" s="66"/>
    </row>
    <row r="89" spans="3:41" s="12" customFormat="1" ht="10" customHeight="1" thickBot="1" x14ac:dyDescent="0.2">
      <c r="C89" s="16"/>
      <c r="D89" s="16"/>
      <c r="H89" s="16"/>
      <c r="I89" s="16"/>
      <c r="J89" s="93"/>
      <c r="K89" s="16"/>
      <c r="L89" s="16"/>
      <c r="M89" s="94"/>
      <c r="N89" s="16"/>
      <c r="O89" s="16"/>
      <c r="Q89" s="66"/>
      <c r="R89" s="66"/>
      <c r="S89" s="66"/>
      <c r="T89" s="66"/>
      <c r="U89" s="66"/>
      <c r="V89" s="66"/>
      <c r="W89" s="66"/>
      <c r="X89" s="66"/>
      <c r="Y89" s="66"/>
      <c r="Z89" s="66"/>
      <c r="AA89" s="66"/>
      <c r="AB89" s="66"/>
      <c r="AC89" s="66"/>
      <c r="AD89" s="66"/>
      <c r="AE89" s="66"/>
      <c r="AF89" s="66"/>
      <c r="AG89" s="66"/>
      <c r="AH89" s="66"/>
      <c r="AI89" s="66"/>
      <c r="AJ89" s="74" t="s">
        <v>28</v>
      </c>
      <c r="AK89" s="74">
        <v>2</v>
      </c>
      <c r="AL89" s="74"/>
      <c r="AM89" s="74">
        <v>0</v>
      </c>
      <c r="AN89" s="66"/>
      <c r="AO89" s="66"/>
    </row>
    <row r="90" spans="3:41" s="12" customFormat="1" ht="40" customHeight="1" thickTop="1" thickBot="1" x14ac:dyDescent="0.2">
      <c r="C90" s="16"/>
      <c r="D90" s="16"/>
      <c r="E90" s="97" t="s">
        <v>27</v>
      </c>
      <c r="F90" s="98"/>
      <c r="G90" s="97" t="s">
        <v>28</v>
      </c>
      <c r="H90" s="98"/>
      <c r="I90" s="16"/>
      <c r="J90" s="93"/>
      <c r="K90" s="16"/>
      <c r="L90" s="16"/>
      <c r="M90" s="95"/>
      <c r="N90" s="16"/>
      <c r="O90" s="16"/>
      <c r="Q90" s="66"/>
      <c r="R90" s="66"/>
      <c r="S90" s="66"/>
      <c r="T90" s="66"/>
      <c r="U90" s="66"/>
      <c r="V90" s="66"/>
      <c r="W90" s="66"/>
      <c r="X90" s="66"/>
      <c r="Y90" s="66"/>
      <c r="Z90" s="66"/>
      <c r="AA90" s="66"/>
      <c r="AB90" s="66"/>
      <c r="AC90" s="66"/>
      <c r="AD90" s="66"/>
      <c r="AE90" s="66"/>
      <c r="AF90" s="66"/>
      <c r="AG90" s="66"/>
      <c r="AH90" s="66"/>
      <c r="AI90" s="66"/>
      <c r="AJ90" s="79"/>
      <c r="AK90" s="79"/>
      <c r="AL90" s="79"/>
      <c r="AM90" s="79"/>
      <c r="AN90" s="66"/>
      <c r="AO90" s="66"/>
    </row>
    <row r="91" spans="3:41" s="12" customFormat="1" ht="14" thickTop="1" x14ac:dyDescent="0.15">
      <c r="C91" s="16"/>
      <c r="D91" s="16"/>
      <c r="L91" s="66"/>
      <c r="N91" s="16"/>
      <c r="O91" s="16"/>
      <c r="Q91" s="66"/>
      <c r="R91" s="66"/>
      <c r="S91" s="66"/>
      <c r="T91" s="66"/>
      <c r="U91" s="66"/>
      <c r="V91" s="66"/>
      <c r="W91" s="66"/>
      <c r="X91" s="66"/>
      <c r="Y91" s="66"/>
      <c r="Z91" s="66"/>
      <c r="AA91" s="66"/>
      <c r="AB91" s="66"/>
      <c r="AC91" s="66"/>
      <c r="AD91" s="66"/>
      <c r="AE91" s="66"/>
      <c r="AF91" s="66"/>
      <c r="AG91" s="66"/>
      <c r="AH91" s="66"/>
      <c r="AI91" s="66"/>
      <c r="AJ91" s="79"/>
      <c r="AK91" s="79"/>
      <c r="AL91" s="79"/>
      <c r="AM91" s="79"/>
      <c r="AN91" s="66"/>
      <c r="AO91" s="66"/>
    </row>
    <row r="92" spans="3:41" s="31" customFormat="1" ht="14" thickBot="1" x14ac:dyDescent="0.2">
      <c r="C92" s="16"/>
      <c r="D92" s="16"/>
      <c r="E92" s="13"/>
      <c r="F92" s="13"/>
      <c r="G92" s="13"/>
      <c r="H92" s="13"/>
      <c r="I92" s="13"/>
      <c r="J92" s="13"/>
      <c r="K92" s="13"/>
      <c r="L92" s="13"/>
      <c r="M92" s="13"/>
      <c r="N92" s="16"/>
      <c r="O92" s="16"/>
      <c r="AJ92" s="71" t="s">
        <v>13</v>
      </c>
      <c r="AK92" s="71" t="s">
        <v>23</v>
      </c>
      <c r="AL92" s="71" t="s">
        <v>24</v>
      </c>
      <c r="AM92" s="71" t="s">
        <v>25</v>
      </c>
    </row>
    <row r="93" spans="3:41" s="31" customFormat="1" ht="37.75" customHeight="1" thickTop="1" x14ac:dyDescent="0.15">
      <c r="C93" s="16"/>
      <c r="D93" s="16"/>
      <c r="E93" s="105" t="s">
        <v>44</v>
      </c>
      <c r="F93" s="105"/>
      <c r="G93" s="105"/>
      <c r="H93" s="105"/>
      <c r="I93" s="16"/>
      <c r="J93" s="93" t="s">
        <v>163</v>
      </c>
      <c r="K93" s="16"/>
      <c r="L93" s="16"/>
      <c r="M93" s="94" t="s">
        <v>7</v>
      </c>
      <c r="N93" s="16"/>
      <c r="O93" s="16"/>
      <c r="AJ93" s="72" t="s">
        <v>21</v>
      </c>
      <c r="AK93" s="72">
        <v>0</v>
      </c>
      <c r="AL93" s="72"/>
      <c r="AM93" s="73">
        <f>IFERROR(VLOOKUP(AK93,AK94:AM95,3,FALSE),0)</f>
        <v>0</v>
      </c>
    </row>
    <row r="94" spans="3:41" s="31" customFormat="1" ht="14" customHeight="1" x14ac:dyDescent="0.15">
      <c r="C94" s="10"/>
      <c r="D94" s="10"/>
      <c r="E94" s="103" t="s">
        <v>201</v>
      </c>
      <c r="F94" s="103"/>
      <c r="G94" s="103"/>
      <c r="H94" s="103"/>
      <c r="I94" s="10"/>
      <c r="J94" s="93"/>
      <c r="K94" s="16"/>
      <c r="L94" s="16"/>
      <c r="M94" s="94"/>
      <c r="N94" s="10"/>
      <c r="O94" s="92"/>
      <c r="AJ94" s="74" t="s">
        <v>27</v>
      </c>
      <c r="AK94" s="74">
        <v>1</v>
      </c>
      <c r="AL94" s="74"/>
      <c r="AM94" s="74">
        <v>1</v>
      </c>
    </row>
    <row r="95" spans="3:41" s="31" customFormat="1" ht="10" customHeight="1" thickBot="1" x14ac:dyDescent="0.2">
      <c r="C95" s="10"/>
      <c r="D95" s="10"/>
      <c r="E95" s="10"/>
      <c r="F95" s="10"/>
      <c r="G95" s="10"/>
      <c r="H95" s="10"/>
      <c r="I95" s="10"/>
      <c r="J95" s="93"/>
      <c r="K95" s="16"/>
      <c r="L95" s="16"/>
      <c r="M95" s="94"/>
      <c r="N95" s="10"/>
      <c r="O95" s="92"/>
      <c r="AJ95" s="74" t="s">
        <v>28</v>
      </c>
      <c r="AK95" s="74">
        <v>2</v>
      </c>
      <c r="AL95" s="74"/>
      <c r="AM95" s="74">
        <v>0</v>
      </c>
    </row>
    <row r="96" spans="3:41" s="31" customFormat="1" ht="40" customHeight="1" thickTop="1" thickBot="1" x14ac:dyDescent="0.2">
      <c r="C96" s="10"/>
      <c r="D96" s="10"/>
      <c r="E96" s="97" t="s">
        <v>27</v>
      </c>
      <c r="F96" s="98"/>
      <c r="G96" s="99" t="s">
        <v>28</v>
      </c>
      <c r="H96" s="100"/>
      <c r="I96" s="19"/>
      <c r="J96" s="93"/>
      <c r="K96" s="16"/>
      <c r="L96" s="16"/>
      <c r="M96" s="95"/>
      <c r="N96" s="10"/>
      <c r="O96" s="92"/>
      <c r="AJ96" s="74"/>
      <c r="AK96" s="74"/>
      <c r="AL96" s="74"/>
      <c r="AM96" s="74"/>
    </row>
    <row r="97" spans="3:41" s="31" customFormat="1" ht="14" thickTop="1" x14ac:dyDescent="0.15">
      <c r="C97" s="10"/>
      <c r="D97" s="10"/>
      <c r="E97" s="10"/>
      <c r="F97" s="10"/>
      <c r="G97" s="10"/>
      <c r="H97" s="10"/>
      <c r="I97" s="10"/>
      <c r="J97" s="10"/>
      <c r="K97" s="10"/>
      <c r="L97" s="92"/>
      <c r="M97" s="10"/>
      <c r="N97" s="10"/>
      <c r="O97" s="92"/>
      <c r="AG97" s="14"/>
      <c r="AH97" s="14"/>
      <c r="AI97" s="14"/>
      <c r="AJ97" s="79"/>
      <c r="AK97" s="79"/>
      <c r="AL97" s="79"/>
      <c r="AM97" s="79"/>
      <c r="AN97" s="14"/>
      <c r="AO97" s="14"/>
    </row>
    <row r="98" spans="3:41" s="14" customFormat="1" x14ac:dyDescent="0.15">
      <c r="AJ98" s="79"/>
      <c r="AK98" s="79"/>
      <c r="AL98" s="79"/>
      <c r="AM98" s="79"/>
    </row>
    <row r="99" spans="3:41" s="14" customFormat="1" ht="40.25" customHeight="1" x14ac:dyDescent="0.2">
      <c r="E99" s="20" t="s">
        <v>55</v>
      </c>
      <c r="F99" s="20"/>
      <c r="G99" s="20"/>
      <c r="AJ99" s="79"/>
      <c r="AK99" s="79"/>
      <c r="AL99" s="79"/>
      <c r="AM99" s="79"/>
    </row>
    <row r="100" spans="3:41" s="31" customFormat="1" ht="14" thickBot="1" x14ac:dyDescent="0.2">
      <c r="C100" s="10"/>
      <c r="D100" s="10"/>
      <c r="E100" s="10"/>
      <c r="F100" s="10"/>
      <c r="G100" s="10"/>
      <c r="H100" s="10"/>
      <c r="I100" s="12"/>
      <c r="J100" s="12"/>
      <c r="K100" s="10"/>
      <c r="L100" s="92"/>
      <c r="M100" s="10"/>
      <c r="N100" s="10"/>
      <c r="O100" s="92"/>
      <c r="AG100" s="14"/>
      <c r="AH100" s="14"/>
      <c r="AI100" s="14"/>
      <c r="AJ100" s="71" t="s">
        <v>12</v>
      </c>
      <c r="AK100" s="71" t="s">
        <v>23</v>
      </c>
      <c r="AL100" s="71" t="s">
        <v>24</v>
      </c>
      <c r="AM100" s="71" t="s">
        <v>25</v>
      </c>
      <c r="AN100" s="14"/>
      <c r="AO100" s="14"/>
    </row>
    <row r="101" spans="3:41" s="31" customFormat="1" ht="20.5" customHeight="1" thickTop="1" x14ac:dyDescent="0.15">
      <c r="C101" s="16"/>
      <c r="D101" s="16"/>
      <c r="E101" s="105" t="s">
        <v>45</v>
      </c>
      <c r="F101" s="105"/>
      <c r="G101" s="105"/>
      <c r="H101" s="105"/>
      <c r="I101" s="16"/>
      <c r="J101" s="93" t="s">
        <v>164</v>
      </c>
      <c r="K101" s="16"/>
      <c r="L101" s="16"/>
      <c r="M101" s="94" t="s">
        <v>7</v>
      </c>
      <c r="N101" s="16"/>
      <c r="O101" s="16"/>
      <c r="AJ101" s="72" t="s">
        <v>21</v>
      </c>
      <c r="AK101" s="72">
        <v>0</v>
      </c>
      <c r="AL101" s="72"/>
      <c r="AM101" s="73">
        <f>IFERROR(VLOOKUP(AK101,AK102:AM104,3,FALSE),0)</f>
        <v>0</v>
      </c>
    </row>
    <row r="102" spans="3:41" s="31" customFormat="1" ht="27.5" customHeight="1" x14ac:dyDescent="0.15">
      <c r="C102" s="10"/>
      <c r="D102" s="10"/>
      <c r="E102" s="103" t="s">
        <v>122</v>
      </c>
      <c r="F102" s="103"/>
      <c r="G102" s="103"/>
      <c r="H102" s="103"/>
      <c r="I102" s="12"/>
      <c r="J102" s="93"/>
      <c r="K102" s="16"/>
      <c r="L102" s="16"/>
      <c r="M102" s="94"/>
      <c r="N102" s="10"/>
      <c r="O102" s="92"/>
      <c r="AJ102" s="74" t="s">
        <v>49</v>
      </c>
      <c r="AK102" s="74">
        <v>1</v>
      </c>
      <c r="AL102" s="74"/>
      <c r="AM102" s="74">
        <v>0.5</v>
      </c>
    </row>
    <row r="103" spans="3:41" s="31" customFormat="1" ht="10" customHeight="1" thickBot="1" x14ac:dyDescent="0.2">
      <c r="C103" s="10"/>
      <c r="D103" s="10"/>
      <c r="E103" s="10"/>
      <c r="F103" s="10"/>
      <c r="G103" s="10"/>
      <c r="H103" s="10"/>
      <c r="I103" s="12"/>
      <c r="J103" s="93"/>
      <c r="K103" s="16"/>
      <c r="L103" s="16"/>
      <c r="M103" s="94"/>
      <c r="N103" s="10"/>
      <c r="O103" s="92"/>
      <c r="AJ103" s="74" t="s">
        <v>47</v>
      </c>
      <c r="AK103" s="74">
        <v>2</v>
      </c>
      <c r="AL103" s="74"/>
      <c r="AM103" s="74">
        <v>1</v>
      </c>
    </row>
    <row r="104" spans="3:41" s="31" customFormat="1" ht="40" customHeight="1" thickTop="1" thickBot="1" x14ac:dyDescent="0.2">
      <c r="C104" s="10"/>
      <c r="D104" s="10"/>
      <c r="E104" s="18" t="s">
        <v>49</v>
      </c>
      <c r="F104" s="25" t="s">
        <v>47</v>
      </c>
      <c r="G104" s="25" t="s">
        <v>48</v>
      </c>
      <c r="H104" s="10"/>
      <c r="I104" s="16"/>
      <c r="J104" s="93"/>
      <c r="K104" s="16"/>
      <c r="L104" s="16"/>
      <c r="M104" s="95"/>
      <c r="N104" s="10"/>
      <c r="O104" s="92"/>
      <c r="AJ104" s="74" t="s">
        <v>48</v>
      </c>
      <c r="AK104" s="74">
        <v>3</v>
      </c>
      <c r="AL104" s="74"/>
      <c r="AM104" s="74">
        <v>0.5</v>
      </c>
    </row>
    <row r="105" spans="3:41" s="31" customFormat="1" ht="14" thickTop="1" x14ac:dyDescent="0.15">
      <c r="C105" s="10"/>
      <c r="D105" s="10"/>
      <c r="E105" s="10"/>
      <c r="F105" s="10"/>
      <c r="G105" s="10"/>
      <c r="H105" s="10"/>
      <c r="I105" s="12"/>
      <c r="J105" s="12"/>
      <c r="K105" s="10"/>
      <c r="L105" s="92"/>
      <c r="M105" s="10"/>
      <c r="N105" s="10"/>
      <c r="O105" s="92"/>
      <c r="AJ105" s="79"/>
      <c r="AK105" s="79"/>
      <c r="AL105" s="79"/>
      <c r="AM105" s="79"/>
    </row>
    <row r="106" spans="3:41" s="32" customFormat="1" ht="14" thickBot="1" x14ac:dyDescent="0.2">
      <c r="C106" s="10"/>
      <c r="D106" s="10"/>
      <c r="E106" s="13"/>
      <c r="F106" s="13"/>
      <c r="G106" s="13"/>
      <c r="H106" s="13"/>
      <c r="I106" s="13"/>
      <c r="J106" s="13"/>
      <c r="K106" s="13"/>
      <c r="L106" s="13"/>
      <c r="M106" s="13"/>
      <c r="N106" s="10"/>
      <c r="O106" s="92"/>
      <c r="AJ106" s="71" t="s">
        <v>26</v>
      </c>
      <c r="AK106" s="71" t="s">
        <v>23</v>
      </c>
      <c r="AL106" s="71" t="s">
        <v>24</v>
      </c>
      <c r="AM106" s="71" t="s">
        <v>25</v>
      </c>
    </row>
    <row r="107" spans="3:41" s="32" customFormat="1" ht="18.5" customHeight="1" thickTop="1" x14ac:dyDescent="0.15">
      <c r="C107" s="16"/>
      <c r="D107" s="16"/>
      <c r="E107" s="105" t="s">
        <v>46</v>
      </c>
      <c r="F107" s="105"/>
      <c r="G107" s="105"/>
      <c r="H107" s="105"/>
      <c r="I107" s="16"/>
      <c r="J107" s="93" t="s">
        <v>118</v>
      </c>
      <c r="K107" s="16"/>
      <c r="L107" s="16"/>
      <c r="M107" s="94" t="s">
        <v>7</v>
      </c>
      <c r="N107" s="16"/>
      <c r="O107" s="16"/>
      <c r="AJ107" s="72" t="s">
        <v>21</v>
      </c>
      <c r="AK107" s="72">
        <v>0</v>
      </c>
      <c r="AL107" s="72"/>
      <c r="AM107" s="73">
        <f>IFERROR(VLOOKUP(AK107,AK108:AM109,3,FALSE),0)</f>
        <v>0</v>
      </c>
    </row>
    <row r="108" spans="3:41" s="32" customFormat="1" ht="14" customHeight="1" x14ac:dyDescent="0.15">
      <c r="C108" s="10"/>
      <c r="D108" s="10"/>
      <c r="E108" s="103" t="s">
        <v>53</v>
      </c>
      <c r="F108" s="103"/>
      <c r="G108" s="103"/>
      <c r="H108" s="103"/>
      <c r="I108" s="12"/>
      <c r="J108" s="93"/>
      <c r="K108" s="16"/>
      <c r="L108" s="16"/>
      <c r="M108" s="94"/>
      <c r="N108" s="10"/>
      <c r="O108" s="92"/>
      <c r="AJ108" s="74" t="s">
        <v>50</v>
      </c>
      <c r="AK108" s="74">
        <v>1</v>
      </c>
      <c r="AL108" s="74"/>
      <c r="AM108" s="74">
        <v>1</v>
      </c>
    </row>
    <row r="109" spans="3:41" s="32" customFormat="1" ht="10" customHeight="1" thickBot="1" x14ac:dyDescent="0.2">
      <c r="C109" s="10"/>
      <c r="D109" s="10"/>
      <c r="E109" s="10"/>
      <c r="F109" s="10"/>
      <c r="G109" s="10"/>
      <c r="H109" s="10"/>
      <c r="I109" s="12"/>
      <c r="J109" s="93"/>
      <c r="K109" s="16"/>
      <c r="L109" s="16"/>
      <c r="M109" s="94"/>
      <c r="N109" s="10"/>
      <c r="O109" s="92"/>
      <c r="AJ109" s="74" t="s">
        <v>52</v>
      </c>
      <c r="AK109" s="74">
        <v>2</v>
      </c>
      <c r="AL109" s="74"/>
      <c r="AM109" s="74">
        <v>0</v>
      </c>
    </row>
    <row r="110" spans="3:41" s="32" customFormat="1" ht="40" customHeight="1" thickTop="1" thickBot="1" x14ac:dyDescent="0.2">
      <c r="C110" s="10"/>
      <c r="D110" s="10"/>
      <c r="E110" s="97" t="s">
        <v>50</v>
      </c>
      <c r="F110" s="98"/>
      <c r="G110" s="99" t="s">
        <v>51</v>
      </c>
      <c r="H110" s="100"/>
      <c r="I110" s="16"/>
      <c r="J110" s="93"/>
      <c r="K110" s="16"/>
      <c r="L110" s="16"/>
      <c r="M110" s="95"/>
      <c r="N110" s="10"/>
      <c r="O110" s="92"/>
      <c r="AJ110" s="74"/>
      <c r="AK110" s="74"/>
      <c r="AL110" s="74"/>
      <c r="AM110" s="74"/>
    </row>
    <row r="111" spans="3:41" s="32" customFormat="1" ht="14" thickTop="1" x14ac:dyDescent="0.15">
      <c r="C111" s="10"/>
      <c r="D111" s="10"/>
      <c r="E111" s="10"/>
      <c r="F111" s="10"/>
      <c r="G111" s="10"/>
      <c r="H111" s="10"/>
      <c r="I111" s="12"/>
      <c r="J111" s="12"/>
      <c r="K111" s="10"/>
      <c r="L111" s="92"/>
      <c r="M111" s="10"/>
      <c r="N111" s="10"/>
      <c r="O111" s="92"/>
      <c r="AJ111" s="79"/>
      <c r="AK111" s="79"/>
      <c r="AL111" s="79"/>
      <c r="AM111" s="79"/>
    </row>
    <row r="112" spans="3:41" s="32" customFormat="1" x14ac:dyDescent="0.15">
      <c r="AJ112" s="79"/>
      <c r="AK112" s="79"/>
      <c r="AL112" s="79"/>
      <c r="AM112" s="79"/>
    </row>
    <row r="113" spans="3:41" s="32" customFormat="1" ht="40.25" customHeight="1" x14ac:dyDescent="0.2">
      <c r="E113" s="33" t="s">
        <v>56</v>
      </c>
      <c r="F113" s="33"/>
      <c r="G113" s="33"/>
      <c r="AJ113" s="79"/>
      <c r="AK113" s="79"/>
      <c r="AL113" s="79"/>
      <c r="AM113" s="79"/>
    </row>
    <row r="114" spans="3:41" s="32" customFormat="1" x14ac:dyDescent="0.15">
      <c r="C114" s="10"/>
      <c r="D114" s="10"/>
      <c r="E114" s="10"/>
      <c r="F114" s="10"/>
      <c r="G114" s="10"/>
      <c r="H114" s="10"/>
      <c r="I114" s="10"/>
      <c r="J114" s="10"/>
      <c r="K114" s="10"/>
      <c r="L114" s="92"/>
      <c r="M114" s="10"/>
      <c r="N114" s="10"/>
      <c r="O114" s="92"/>
      <c r="AJ114" s="79"/>
      <c r="AK114" s="79"/>
      <c r="AL114" s="79"/>
      <c r="AM114" s="79"/>
    </row>
    <row r="115" spans="3:41" s="32" customFormat="1" ht="79.25" customHeight="1" thickBot="1" x14ac:dyDescent="0.2">
      <c r="C115" s="16"/>
      <c r="D115" s="16"/>
      <c r="E115" s="105" t="s">
        <v>203</v>
      </c>
      <c r="F115" s="105"/>
      <c r="G115" s="105"/>
      <c r="H115" s="105"/>
      <c r="I115" s="16"/>
      <c r="J115" s="93" t="s">
        <v>165</v>
      </c>
      <c r="K115" s="10"/>
      <c r="L115" s="92"/>
      <c r="M115" s="94" t="s">
        <v>7</v>
      </c>
      <c r="N115" s="16"/>
      <c r="O115" s="16"/>
      <c r="AJ115" s="71" t="s">
        <v>32</v>
      </c>
      <c r="AK115" s="71" t="s">
        <v>23</v>
      </c>
      <c r="AL115" s="71" t="s">
        <v>24</v>
      </c>
      <c r="AM115" s="71" t="s">
        <v>25</v>
      </c>
    </row>
    <row r="116" spans="3:41" s="32" customFormat="1" ht="14" customHeight="1" thickTop="1" x14ac:dyDescent="0.15">
      <c r="C116" s="10"/>
      <c r="D116" s="10"/>
      <c r="E116" s="103" t="s">
        <v>146</v>
      </c>
      <c r="F116" s="103"/>
      <c r="G116" s="103"/>
      <c r="H116" s="103"/>
      <c r="I116" s="12"/>
      <c r="J116" s="93"/>
      <c r="K116" s="10"/>
      <c r="L116" s="92"/>
      <c r="M116" s="94"/>
      <c r="N116" s="10"/>
      <c r="O116" s="92"/>
      <c r="AJ116" s="72" t="s">
        <v>21</v>
      </c>
      <c r="AK116" s="72">
        <v>0</v>
      </c>
      <c r="AL116" s="72"/>
      <c r="AM116" s="73">
        <f>IFERROR(VLOOKUP(AK116,AK117:AM119,3,FALSE),0)</f>
        <v>0</v>
      </c>
    </row>
    <row r="117" spans="3:41" s="32" customFormat="1" ht="10" customHeight="1" thickBot="1" x14ac:dyDescent="0.2">
      <c r="C117" s="10"/>
      <c r="D117" s="10"/>
      <c r="E117" s="10"/>
      <c r="F117" s="10"/>
      <c r="G117" s="10"/>
      <c r="H117" s="10"/>
      <c r="I117" s="12"/>
      <c r="J117" s="93"/>
      <c r="K117" s="10"/>
      <c r="L117" s="92"/>
      <c r="M117" s="94"/>
      <c r="N117" s="10"/>
      <c r="O117" s="92"/>
      <c r="AJ117" s="74" t="s">
        <v>34</v>
      </c>
      <c r="AK117" s="74">
        <v>1</v>
      </c>
      <c r="AL117" s="74"/>
      <c r="AM117" s="74">
        <v>1</v>
      </c>
    </row>
    <row r="118" spans="3:41" s="32" customFormat="1" ht="40" customHeight="1" thickTop="1" thickBot="1" x14ac:dyDescent="0.2">
      <c r="C118" s="10"/>
      <c r="D118" s="10"/>
      <c r="E118" s="18" t="s">
        <v>34</v>
      </c>
      <c r="F118" s="27" t="s">
        <v>35</v>
      </c>
      <c r="G118" s="25" t="s">
        <v>36</v>
      </c>
      <c r="H118" s="10"/>
      <c r="I118" s="16"/>
      <c r="J118" s="93"/>
      <c r="K118" s="10"/>
      <c r="L118" s="92"/>
      <c r="M118" s="95"/>
      <c r="N118" s="10"/>
      <c r="O118" s="92"/>
      <c r="AJ118" s="74" t="s">
        <v>35</v>
      </c>
      <c r="AK118" s="74">
        <v>2</v>
      </c>
      <c r="AL118" s="74"/>
      <c r="AM118" s="74">
        <v>0.5</v>
      </c>
    </row>
    <row r="119" spans="3:41" s="32" customFormat="1" ht="14" thickTop="1" x14ac:dyDescent="0.15">
      <c r="C119" s="10"/>
      <c r="D119" s="10"/>
      <c r="E119" s="10"/>
      <c r="F119" s="10"/>
      <c r="G119" s="10"/>
      <c r="H119" s="10"/>
      <c r="I119" s="12"/>
      <c r="J119" s="93"/>
      <c r="K119" s="10"/>
      <c r="L119" s="92"/>
      <c r="M119" s="10"/>
      <c r="N119" s="10"/>
      <c r="O119" s="92"/>
      <c r="AJ119" s="74" t="s">
        <v>36</v>
      </c>
      <c r="AK119" s="74">
        <v>3</v>
      </c>
      <c r="AL119" s="74"/>
      <c r="AM119" s="74">
        <v>0</v>
      </c>
    </row>
    <row r="120" spans="3:41" s="32" customFormat="1" ht="19" thickBot="1" x14ac:dyDescent="0.2">
      <c r="C120" s="16"/>
      <c r="D120" s="16"/>
      <c r="E120" s="105" t="s">
        <v>57</v>
      </c>
      <c r="F120" s="105"/>
      <c r="G120" s="105"/>
      <c r="H120" s="105"/>
      <c r="I120" s="16"/>
      <c r="J120" s="93"/>
      <c r="K120" s="10"/>
      <c r="L120" s="92"/>
      <c r="M120" s="94" t="s">
        <v>7</v>
      </c>
      <c r="N120" s="16"/>
      <c r="O120" s="16"/>
      <c r="AJ120" s="71" t="s">
        <v>37</v>
      </c>
      <c r="AK120" s="71" t="s">
        <v>23</v>
      </c>
      <c r="AL120" s="71" t="s">
        <v>24</v>
      </c>
      <c r="AM120" s="71" t="s">
        <v>25</v>
      </c>
    </row>
    <row r="121" spans="3:41" s="32" customFormat="1" ht="14" customHeight="1" thickTop="1" x14ac:dyDescent="0.15">
      <c r="C121" s="10"/>
      <c r="D121" s="10"/>
      <c r="E121" s="103" t="s">
        <v>41</v>
      </c>
      <c r="F121" s="103"/>
      <c r="G121" s="103"/>
      <c r="H121" s="103"/>
      <c r="I121" s="12"/>
      <c r="J121" s="93"/>
      <c r="K121" s="10"/>
      <c r="L121" s="92"/>
      <c r="M121" s="94"/>
      <c r="N121" s="10"/>
      <c r="O121" s="92"/>
      <c r="AJ121" s="72" t="s">
        <v>21</v>
      </c>
      <c r="AK121" s="72">
        <v>0</v>
      </c>
      <c r="AL121" s="72"/>
      <c r="AM121" s="73">
        <f>IFERROR(VLOOKUP(AK121,AK122:AM124,3,FALSE),0)</f>
        <v>0</v>
      </c>
    </row>
    <row r="122" spans="3:41" s="32" customFormat="1" ht="10" customHeight="1" thickBot="1" x14ac:dyDescent="0.2">
      <c r="C122" s="10"/>
      <c r="D122" s="10"/>
      <c r="E122" s="10"/>
      <c r="F122" s="10"/>
      <c r="G122" s="10"/>
      <c r="H122" s="10"/>
      <c r="I122" s="12"/>
      <c r="J122" s="93"/>
      <c r="K122" s="10"/>
      <c r="L122" s="92"/>
      <c r="M122" s="94"/>
      <c r="N122" s="10"/>
      <c r="O122" s="92"/>
      <c r="AJ122" s="74" t="s">
        <v>34</v>
      </c>
      <c r="AK122" s="74">
        <v>1</v>
      </c>
      <c r="AL122" s="74"/>
      <c r="AM122" s="74">
        <v>1</v>
      </c>
    </row>
    <row r="123" spans="3:41" s="32" customFormat="1" ht="40" customHeight="1" thickTop="1" thickBot="1" x14ac:dyDescent="0.2">
      <c r="C123" s="10"/>
      <c r="D123" s="10"/>
      <c r="E123" s="18" t="s">
        <v>34</v>
      </c>
      <c r="F123" s="27" t="s">
        <v>35</v>
      </c>
      <c r="G123" s="25" t="s">
        <v>36</v>
      </c>
      <c r="H123" s="10"/>
      <c r="I123" s="16"/>
      <c r="J123" s="93"/>
      <c r="K123" s="10"/>
      <c r="L123" s="92"/>
      <c r="M123" s="95"/>
      <c r="N123" s="10"/>
      <c r="O123" s="92"/>
      <c r="AJ123" s="74" t="s">
        <v>35</v>
      </c>
      <c r="AK123" s="74">
        <v>2</v>
      </c>
      <c r="AL123" s="74"/>
      <c r="AM123" s="74">
        <v>0.5</v>
      </c>
    </row>
    <row r="124" spans="3:41" s="32" customFormat="1" ht="14" thickTop="1" x14ac:dyDescent="0.15">
      <c r="C124" s="10"/>
      <c r="D124" s="10"/>
      <c r="E124" s="10"/>
      <c r="F124" s="10"/>
      <c r="G124" s="10"/>
      <c r="H124" s="10"/>
      <c r="I124" s="12"/>
      <c r="J124" s="93"/>
      <c r="K124" s="10"/>
      <c r="L124" s="92"/>
      <c r="M124" s="10"/>
      <c r="N124" s="10"/>
      <c r="O124" s="92"/>
      <c r="AJ124" s="74" t="s">
        <v>36</v>
      </c>
      <c r="AK124" s="74">
        <v>3</v>
      </c>
      <c r="AL124" s="74"/>
      <c r="AM124" s="74">
        <v>0</v>
      </c>
    </row>
    <row r="125" spans="3:41" s="12" customFormat="1" ht="19" thickBot="1" x14ac:dyDescent="0.2">
      <c r="C125" s="16"/>
      <c r="D125" s="16"/>
      <c r="E125" s="105" t="s">
        <v>58</v>
      </c>
      <c r="F125" s="105"/>
      <c r="G125" s="105"/>
      <c r="H125" s="105"/>
      <c r="I125" s="16"/>
      <c r="J125" s="93"/>
      <c r="K125" s="10"/>
      <c r="L125" s="92"/>
      <c r="M125" s="94" t="s">
        <v>7</v>
      </c>
      <c r="N125" s="16"/>
      <c r="O125" s="16"/>
      <c r="Q125" s="66"/>
      <c r="R125" s="66"/>
      <c r="S125" s="66"/>
      <c r="T125" s="66"/>
      <c r="U125" s="66"/>
      <c r="V125" s="66"/>
      <c r="W125" s="66"/>
      <c r="X125" s="66"/>
      <c r="Y125" s="66"/>
      <c r="Z125" s="66"/>
      <c r="AA125" s="66"/>
      <c r="AB125" s="66"/>
      <c r="AC125" s="66"/>
      <c r="AD125" s="66"/>
      <c r="AE125" s="66"/>
      <c r="AF125" s="66"/>
      <c r="AG125" s="66"/>
      <c r="AH125" s="66"/>
      <c r="AI125" s="66"/>
      <c r="AJ125" s="71" t="s">
        <v>64</v>
      </c>
      <c r="AK125" s="71" t="s">
        <v>23</v>
      </c>
      <c r="AL125" s="71" t="s">
        <v>24</v>
      </c>
      <c r="AM125" s="71" t="s">
        <v>25</v>
      </c>
      <c r="AN125" s="66"/>
      <c r="AO125" s="66"/>
    </row>
    <row r="126" spans="3:41" s="12" customFormat="1" ht="14" customHeight="1" thickTop="1" x14ac:dyDescent="0.15">
      <c r="D126" s="10"/>
      <c r="E126" s="103" t="s">
        <v>41</v>
      </c>
      <c r="F126" s="103"/>
      <c r="G126" s="103"/>
      <c r="H126" s="103"/>
      <c r="J126" s="93"/>
      <c r="K126" s="10"/>
      <c r="L126" s="92"/>
      <c r="M126" s="94"/>
      <c r="O126" s="66"/>
      <c r="Q126" s="66"/>
      <c r="R126" s="66"/>
      <c r="S126" s="66"/>
      <c r="T126" s="66"/>
      <c r="U126" s="66"/>
      <c r="V126" s="66"/>
      <c r="W126" s="66"/>
      <c r="X126" s="66"/>
      <c r="Y126" s="66"/>
      <c r="Z126" s="66"/>
      <c r="AA126" s="66"/>
      <c r="AB126" s="66"/>
      <c r="AC126" s="66"/>
      <c r="AD126" s="66"/>
      <c r="AE126" s="66"/>
      <c r="AF126" s="66"/>
      <c r="AG126" s="66"/>
      <c r="AH126" s="66"/>
      <c r="AI126" s="66"/>
      <c r="AJ126" s="72" t="s">
        <v>21</v>
      </c>
      <c r="AK126" s="72">
        <v>0</v>
      </c>
      <c r="AL126" s="72"/>
      <c r="AM126" s="73">
        <f>IFERROR(VLOOKUP(AK126,AK127:AM129,3,FALSE),0)</f>
        <v>0</v>
      </c>
      <c r="AN126" s="66"/>
      <c r="AO126" s="66"/>
    </row>
    <row r="127" spans="3:41" s="12" customFormat="1" ht="10" customHeight="1" thickBot="1" x14ac:dyDescent="0.2">
      <c r="D127" s="10"/>
      <c r="E127" s="10"/>
      <c r="F127" s="10"/>
      <c r="G127" s="10"/>
      <c r="H127" s="10"/>
      <c r="J127" s="93"/>
      <c r="K127" s="10"/>
      <c r="L127" s="92"/>
      <c r="M127" s="94"/>
      <c r="O127" s="66"/>
      <c r="Q127" s="66"/>
      <c r="R127" s="66"/>
      <c r="S127" s="66"/>
      <c r="T127" s="66"/>
      <c r="U127" s="66"/>
      <c r="V127" s="66"/>
      <c r="W127" s="66"/>
      <c r="X127" s="66"/>
      <c r="Y127" s="66"/>
      <c r="Z127" s="66"/>
      <c r="AA127" s="66"/>
      <c r="AB127" s="66"/>
      <c r="AC127" s="66"/>
      <c r="AD127" s="66"/>
      <c r="AE127" s="66"/>
      <c r="AF127" s="66"/>
      <c r="AG127" s="66"/>
      <c r="AH127" s="66"/>
      <c r="AI127" s="66"/>
      <c r="AJ127" s="74" t="s">
        <v>34</v>
      </c>
      <c r="AK127" s="74">
        <v>1</v>
      </c>
      <c r="AL127" s="74"/>
      <c r="AM127" s="74">
        <v>1</v>
      </c>
      <c r="AN127" s="66"/>
      <c r="AO127" s="66"/>
    </row>
    <row r="128" spans="3:41" s="12" customFormat="1" ht="40" customHeight="1" thickTop="1" thickBot="1" x14ac:dyDescent="0.2">
      <c r="D128" s="10"/>
      <c r="E128" s="18" t="s">
        <v>34</v>
      </c>
      <c r="F128" s="27" t="s">
        <v>35</v>
      </c>
      <c r="G128" s="25" t="s">
        <v>36</v>
      </c>
      <c r="H128" s="10"/>
      <c r="I128" s="16"/>
      <c r="J128" s="93"/>
      <c r="K128" s="10"/>
      <c r="L128" s="92"/>
      <c r="M128" s="95"/>
      <c r="O128" s="66"/>
      <c r="Q128" s="66"/>
      <c r="R128" s="66"/>
      <c r="S128" s="66"/>
      <c r="T128" s="66"/>
      <c r="U128" s="66"/>
      <c r="V128" s="66"/>
      <c r="W128" s="66"/>
      <c r="X128" s="66"/>
      <c r="Y128" s="66"/>
      <c r="Z128" s="66"/>
      <c r="AA128" s="66"/>
      <c r="AB128" s="66"/>
      <c r="AC128" s="66"/>
      <c r="AD128" s="66"/>
      <c r="AE128" s="66"/>
      <c r="AF128" s="66"/>
      <c r="AG128" s="66"/>
      <c r="AH128" s="66"/>
      <c r="AI128" s="66"/>
      <c r="AJ128" s="74" t="s">
        <v>35</v>
      </c>
      <c r="AK128" s="74">
        <v>2</v>
      </c>
      <c r="AL128" s="74"/>
      <c r="AM128" s="74">
        <v>0.5</v>
      </c>
      <c r="AN128" s="66"/>
      <c r="AO128" s="66"/>
    </row>
    <row r="129" spans="3:41" s="12" customFormat="1" ht="14" thickTop="1" x14ac:dyDescent="0.15">
      <c r="D129" s="10"/>
      <c r="E129" s="10"/>
      <c r="F129" s="10"/>
      <c r="G129" s="10"/>
      <c r="H129" s="10"/>
      <c r="J129" s="93"/>
      <c r="K129" s="10"/>
      <c r="L129" s="92"/>
      <c r="O129" s="66"/>
      <c r="Q129" s="66"/>
      <c r="R129" s="66"/>
      <c r="S129" s="66"/>
      <c r="T129" s="66"/>
      <c r="U129" s="66"/>
      <c r="V129" s="66"/>
      <c r="W129" s="66"/>
      <c r="X129" s="66"/>
      <c r="Y129" s="66"/>
      <c r="Z129" s="66"/>
      <c r="AA129" s="66"/>
      <c r="AB129" s="66"/>
      <c r="AC129" s="66"/>
      <c r="AD129" s="66"/>
      <c r="AE129" s="66"/>
      <c r="AF129" s="66"/>
      <c r="AG129" s="66"/>
      <c r="AH129" s="66"/>
      <c r="AI129" s="66"/>
      <c r="AJ129" s="74" t="s">
        <v>36</v>
      </c>
      <c r="AK129" s="74">
        <v>3</v>
      </c>
      <c r="AL129" s="74"/>
      <c r="AM129" s="74">
        <v>0</v>
      </c>
      <c r="AN129" s="66"/>
      <c r="AO129" s="66"/>
    </row>
    <row r="130" spans="3:41" s="12" customFormat="1" ht="19" thickBot="1" x14ac:dyDescent="0.2">
      <c r="C130" s="16"/>
      <c r="D130" s="16"/>
      <c r="E130" s="105" t="s">
        <v>59</v>
      </c>
      <c r="F130" s="105"/>
      <c r="G130" s="105"/>
      <c r="H130" s="105"/>
      <c r="I130" s="16"/>
      <c r="J130" s="93"/>
      <c r="K130" s="10"/>
      <c r="L130" s="92"/>
      <c r="M130" s="94" t="s">
        <v>7</v>
      </c>
      <c r="N130" s="16"/>
      <c r="O130" s="16"/>
      <c r="Q130" s="66"/>
      <c r="R130" s="66"/>
      <c r="S130" s="66"/>
      <c r="T130" s="66"/>
      <c r="U130" s="66"/>
      <c r="V130" s="66"/>
      <c r="W130" s="66"/>
      <c r="X130" s="66"/>
      <c r="Y130" s="66"/>
      <c r="Z130" s="66"/>
      <c r="AA130" s="66"/>
      <c r="AB130" s="66"/>
      <c r="AC130" s="66"/>
      <c r="AD130" s="66"/>
      <c r="AE130" s="66"/>
      <c r="AF130" s="66"/>
      <c r="AG130" s="66"/>
      <c r="AH130" s="66"/>
      <c r="AI130" s="66"/>
      <c r="AJ130" s="71" t="s">
        <v>65</v>
      </c>
      <c r="AK130" s="71" t="s">
        <v>23</v>
      </c>
      <c r="AL130" s="71" t="s">
        <v>24</v>
      </c>
      <c r="AM130" s="71" t="s">
        <v>25</v>
      </c>
      <c r="AN130" s="66"/>
      <c r="AO130" s="66"/>
    </row>
    <row r="131" spans="3:41" s="12" customFormat="1" ht="14" customHeight="1" thickTop="1" x14ac:dyDescent="0.15">
      <c r="D131" s="10"/>
      <c r="E131" s="103" t="s">
        <v>41</v>
      </c>
      <c r="F131" s="103"/>
      <c r="G131" s="103"/>
      <c r="H131" s="103"/>
      <c r="J131" s="93"/>
      <c r="K131" s="10"/>
      <c r="L131" s="92"/>
      <c r="M131" s="94"/>
      <c r="O131" s="66"/>
      <c r="Q131" s="66"/>
      <c r="R131" s="66"/>
      <c r="S131" s="66"/>
      <c r="T131" s="66"/>
      <c r="U131" s="66"/>
      <c r="V131" s="66"/>
      <c r="W131" s="66"/>
      <c r="X131" s="66"/>
      <c r="Y131" s="66"/>
      <c r="Z131" s="66"/>
      <c r="AA131" s="66"/>
      <c r="AB131" s="66"/>
      <c r="AC131" s="66"/>
      <c r="AD131" s="66"/>
      <c r="AE131" s="66"/>
      <c r="AF131" s="66"/>
      <c r="AG131" s="66"/>
      <c r="AH131" s="66"/>
      <c r="AI131" s="66"/>
      <c r="AJ131" s="72" t="s">
        <v>21</v>
      </c>
      <c r="AK131" s="72">
        <v>0</v>
      </c>
      <c r="AL131" s="72"/>
      <c r="AM131" s="73">
        <f>IFERROR(VLOOKUP(AK131,AK132:AM134,3,FALSE),0)</f>
        <v>0</v>
      </c>
      <c r="AN131" s="66"/>
      <c r="AO131" s="66"/>
    </row>
    <row r="132" spans="3:41" s="12" customFormat="1" ht="10" customHeight="1" thickBot="1" x14ac:dyDescent="0.2">
      <c r="D132" s="10"/>
      <c r="E132" s="10"/>
      <c r="F132" s="10"/>
      <c r="G132" s="10"/>
      <c r="H132" s="10"/>
      <c r="J132" s="93"/>
      <c r="K132" s="10"/>
      <c r="L132" s="92"/>
      <c r="M132" s="94"/>
      <c r="O132" s="66"/>
      <c r="Q132" s="66"/>
      <c r="R132" s="66"/>
      <c r="S132" s="66"/>
      <c r="T132" s="66"/>
      <c r="U132" s="66"/>
      <c r="V132" s="66"/>
      <c r="W132" s="66"/>
      <c r="X132" s="66"/>
      <c r="Y132" s="66"/>
      <c r="Z132" s="66"/>
      <c r="AA132" s="66"/>
      <c r="AB132" s="66"/>
      <c r="AC132" s="66"/>
      <c r="AD132" s="66"/>
      <c r="AE132" s="66"/>
      <c r="AF132" s="66"/>
      <c r="AG132" s="66"/>
      <c r="AH132" s="66"/>
      <c r="AI132" s="66"/>
      <c r="AJ132" s="74" t="s">
        <v>34</v>
      </c>
      <c r="AK132" s="74">
        <v>1</v>
      </c>
      <c r="AL132" s="74"/>
      <c r="AM132" s="74">
        <v>1</v>
      </c>
      <c r="AN132" s="66"/>
      <c r="AO132" s="66"/>
    </row>
    <row r="133" spans="3:41" s="12" customFormat="1" ht="40" customHeight="1" thickTop="1" thickBot="1" x14ac:dyDescent="0.2">
      <c r="D133" s="10"/>
      <c r="E133" s="18" t="s">
        <v>34</v>
      </c>
      <c r="F133" s="27" t="s">
        <v>35</v>
      </c>
      <c r="G133" s="25" t="s">
        <v>36</v>
      </c>
      <c r="H133" s="10"/>
      <c r="I133" s="16"/>
      <c r="J133" s="93"/>
      <c r="K133" s="10"/>
      <c r="L133" s="92"/>
      <c r="M133" s="95"/>
      <c r="O133" s="66"/>
      <c r="Q133" s="66"/>
      <c r="R133" s="66"/>
      <c r="S133" s="66"/>
      <c r="T133" s="66"/>
      <c r="U133" s="66"/>
      <c r="V133" s="66"/>
      <c r="W133" s="66"/>
      <c r="X133" s="66"/>
      <c r="Y133" s="66"/>
      <c r="Z133" s="66"/>
      <c r="AA133" s="66"/>
      <c r="AB133" s="66"/>
      <c r="AC133" s="66"/>
      <c r="AD133" s="66"/>
      <c r="AE133" s="66"/>
      <c r="AF133" s="66"/>
      <c r="AG133" s="66"/>
      <c r="AH133" s="66"/>
      <c r="AI133" s="66"/>
      <c r="AJ133" s="74" t="s">
        <v>35</v>
      </c>
      <c r="AK133" s="74">
        <v>2</v>
      </c>
      <c r="AL133" s="74"/>
      <c r="AM133" s="74">
        <v>0.5</v>
      </c>
      <c r="AN133" s="66"/>
      <c r="AO133" s="66"/>
    </row>
    <row r="134" spans="3:41" s="12" customFormat="1" ht="14" thickTop="1" x14ac:dyDescent="0.15">
      <c r="D134" s="10"/>
      <c r="E134" s="10"/>
      <c r="F134" s="10"/>
      <c r="G134" s="10"/>
      <c r="H134" s="10"/>
      <c r="J134" s="93"/>
      <c r="K134" s="10"/>
      <c r="L134" s="92"/>
      <c r="O134" s="66"/>
      <c r="Q134" s="66"/>
      <c r="R134" s="66"/>
      <c r="S134" s="66"/>
      <c r="T134" s="66"/>
      <c r="U134" s="66"/>
      <c r="V134" s="66"/>
      <c r="W134" s="66"/>
      <c r="X134" s="66"/>
      <c r="Y134" s="66"/>
      <c r="Z134" s="66"/>
      <c r="AA134" s="66"/>
      <c r="AB134" s="66"/>
      <c r="AC134" s="66"/>
      <c r="AD134" s="66"/>
      <c r="AE134" s="66"/>
      <c r="AF134" s="66"/>
      <c r="AG134" s="66"/>
      <c r="AH134" s="66"/>
      <c r="AI134" s="66"/>
      <c r="AJ134" s="74" t="s">
        <v>36</v>
      </c>
      <c r="AK134" s="74">
        <v>3</v>
      </c>
      <c r="AL134" s="74"/>
      <c r="AM134" s="74">
        <v>0</v>
      </c>
      <c r="AN134" s="66"/>
      <c r="AO134" s="66"/>
    </row>
    <row r="135" spans="3:41" s="12" customFormat="1" ht="19" thickBot="1" x14ac:dyDescent="0.2">
      <c r="C135" s="16"/>
      <c r="D135" s="16"/>
      <c r="E135" s="105" t="s">
        <v>60</v>
      </c>
      <c r="F135" s="105"/>
      <c r="G135" s="105"/>
      <c r="H135" s="105"/>
      <c r="I135" s="16"/>
      <c r="J135" s="93"/>
      <c r="K135" s="10"/>
      <c r="L135" s="92"/>
      <c r="M135" s="94" t="s">
        <v>7</v>
      </c>
      <c r="N135" s="16"/>
      <c r="O135" s="16"/>
      <c r="Q135" s="66"/>
      <c r="R135" s="66"/>
      <c r="S135" s="66"/>
      <c r="T135" s="66"/>
      <c r="U135" s="66"/>
      <c r="V135" s="66"/>
      <c r="W135" s="66"/>
      <c r="X135" s="66"/>
      <c r="Y135" s="66"/>
      <c r="Z135" s="66"/>
      <c r="AA135" s="66"/>
      <c r="AB135" s="66"/>
      <c r="AC135" s="66"/>
      <c r="AD135" s="66"/>
      <c r="AE135" s="66"/>
      <c r="AF135" s="66"/>
      <c r="AG135" s="66"/>
      <c r="AH135" s="66"/>
      <c r="AI135" s="66"/>
      <c r="AJ135" s="71" t="s">
        <v>66</v>
      </c>
      <c r="AK135" s="71" t="s">
        <v>23</v>
      </c>
      <c r="AL135" s="71" t="s">
        <v>24</v>
      </c>
      <c r="AM135" s="71" t="s">
        <v>25</v>
      </c>
      <c r="AN135" s="66"/>
      <c r="AO135" s="66"/>
    </row>
    <row r="136" spans="3:41" s="12" customFormat="1" ht="14" customHeight="1" thickTop="1" x14ac:dyDescent="0.15">
      <c r="D136" s="10"/>
      <c r="E136" s="103" t="s">
        <v>41</v>
      </c>
      <c r="F136" s="103"/>
      <c r="G136" s="103"/>
      <c r="H136" s="103"/>
      <c r="J136" s="93"/>
      <c r="K136" s="10"/>
      <c r="L136" s="92"/>
      <c r="M136" s="94"/>
      <c r="O136" s="66"/>
      <c r="Q136" s="66"/>
      <c r="R136" s="66"/>
      <c r="S136" s="66"/>
      <c r="T136" s="66"/>
      <c r="U136" s="66"/>
      <c r="V136" s="66"/>
      <c r="W136" s="66"/>
      <c r="X136" s="66"/>
      <c r="Y136" s="66"/>
      <c r="Z136" s="66"/>
      <c r="AA136" s="66"/>
      <c r="AB136" s="66"/>
      <c r="AC136" s="66"/>
      <c r="AD136" s="66"/>
      <c r="AE136" s="66"/>
      <c r="AF136" s="66"/>
      <c r="AG136" s="66"/>
      <c r="AH136" s="66"/>
      <c r="AI136" s="66"/>
      <c r="AJ136" s="72" t="s">
        <v>21</v>
      </c>
      <c r="AK136" s="72">
        <v>0</v>
      </c>
      <c r="AL136" s="72"/>
      <c r="AM136" s="73">
        <f>IFERROR(VLOOKUP(AK136,AK137:AM139,3,FALSE),0)</f>
        <v>0</v>
      </c>
      <c r="AN136" s="66"/>
      <c r="AO136" s="66"/>
    </row>
    <row r="137" spans="3:41" s="12" customFormat="1" ht="10" customHeight="1" thickBot="1" x14ac:dyDescent="0.2">
      <c r="D137" s="10"/>
      <c r="E137" s="10"/>
      <c r="F137" s="10"/>
      <c r="G137" s="10"/>
      <c r="H137" s="10"/>
      <c r="J137" s="93"/>
      <c r="K137" s="10"/>
      <c r="L137" s="92"/>
      <c r="M137" s="94"/>
      <c r="O137" s="66"/>
      <c r="Q137" s="66"/>
      <c r="R137" s="66"/>
      <c r="S137" s="66"/>
      <c r="T137" s="66"/>
      <c r="U137" s="66"/>
      <c r="V137" s="66"/>
      <c r="W137" s="66"/>
      <c r="X137" s="66"/>
      <c r="Y137" s="66"/>
      <c r="Z137" s="66"/>
      <c r="AA137" s="66"/>
      <c r="AB137" s="66"/>
      <c r="AC137" s="66"/>
      <c r="AD137" s="66"/>
      <c r="AE137" s="66"/>
      <c r="AF137" s="66"/>
      <c r="AG137" s="66"/>
      <c r="AH137" s="66"/>
      <c r="AI137" s="66"/>
      <c r="AJ137" s="74" t="s">
        <v>34</v>
      </c>
      <c r="AK137" s="74">
        <v>1</v>
      </c>
      <c r="AL137" s="74"/>
      <c r="AM137" s="74">
        <v>1</v>
      </c>
      <c r="AN137" s="66"/>
      <c r="AO137" s="66"/>
    </row>
    <row r="138" spans="3:41" s="12" customFormat="1" ht="40" customHeight="1" thickTop="1" thickBot="1" x14ac:dyDescent="0.2">
      <c r="D138" s="10"/>
      <c r="E138" s="18" t="s">
        <v>34</v>
      </c>
      <c r="F138" s="27" t="s">
        <v>35</v>
      </c>
      <c r="G138" s="25" t="s">
        <v>36</v>
      </c>
      <c r="H138" s="10"/>
      <c r="I138" s="16"/>
      <c r="J138" s="93"/>
      <c r="K138" s="10"/>
      <c r="L138" s="92"/>
      <c r="M138" s="95"/>
      <c r="O138" s="66"/>
      <c r="Q138" s="66"/>
      <c r="R138" s="66"/>
      <c r="S138" s="66"/>
      <c r="T138" s="66"/>
      <c r="U138" s="66"/>
      <c r="V138" s="66"/>
      <c r="W138" s="66"/>
      <c r="X138" s="66"/>
      <c r="Y138" s="66"/>
      <c r="Z138" s="66"/>
      <c r="AA138" s="66"/>
      <c r="AB138" s="66"/>
      <c r="AC138" s="66"/>
      <c r="AD138" s="66"/>
      <c r="AE138" s="66"/>
      <c r="AF138" s="66"/>
      <c r="AG138" s="66"/>
      <c r="AH138" s="66"/>
      <c r="AI138" s="66"/>
      <c r="AJ138" s="74" t="s">
        <v>35</v>
      </c>
      <c r="AK138" s="74">
        <v>2</v>
      </c>
      <c r="AL138" s="74"/>
      <c r="AM138" s="74">
        <v>0.5</v>
      </c>
      <c r="AN138" s="66"/>
      <c r="AO138" s="66"/>
    </row>
    <row r="139" spans="3:41" s="12" customFormat="1" ht="14" thickTop="1" x14ac:dyDescent="0.15">
      <c r="D139" s="10"/>
      <c r="E139" s="10"/>
      <c r="F139" s="10"/>
      <c r="G139" s="10"/>
      <c r="H139" s="10"/>
      <c r="J139" s="93"/>
      <c r="K139" s="10"/>
      <c r="L139" s="92"/>
      <c r="O139" s="66"/>
      <c r="Q139" s="66"/>
      <c r="R139" s="66"/>
      <c r="S139" s="66"/>
      <c r="T139" s="66"/>
      <c r="U139" s="66"/>
      <c r="V139" s="66"/>
      <c r="W139" s="66"/>
      <c r="X139" s="66"/>
      <c r="Y139" s="66"/>
      <c r="Z139" s="66"/>
      <c r="AA139" s="66"/>
      <c r="AB139" s="66"/>
      <c r="AC139" s="66"/>
      <c r="AD139" s="66"/>
      <c r="AE139" s="66"/>
      <c r="AF139" s="66"/>
      <c r="AG139" s="66"/>
      <c r="AH139" s="66"/>
      <c r="AI139" s="66"/>
      <c r="AJ139" s="74" t="s">
        <v>36</v>
      </c>
      <c r="AK139" s="74">
        <v>3</v>
      </c>
      <c r="AL139" s="74"/>
      <c r="AM139" s="74">
        <v>0</v>
      </c>
      <c r="AN139" s="66"/>
      <c r="AO139" s="66"/>
    </row>
    <row r="140" spans="3:41" s="31" customFormat="1" ht="19" thickBot="1" x14ac:dyDescent="0.2">
      <c r="C140" s="16"/>
      <c r="D140" s="16"/>
      <c r="E140" s="105" t="s">
        <v>61</v>
      </c>
      <c r="F140" s="105"/>
      <c r="G140" s="105"/>
      <c r="H140" s="105"/>
      <c r="I140" s="16"/>
      <c r="J140" s="93"/>
      <c r="K140" s="10"/>
      <c r="L140" s="92"/>
      <c r="M140" s="94" t="s">
        <v>7</v>
      </c>
      <c r="N140" s="16"/>
      <c r="O140" s="16"/>
      <c r="AJ140" s="71" t="s">
        <v>67</v>
      </c>
      <c r="AK140" s="71" t="s">
        <v>23</v>
      </c>
      <c r="AL140" s="71" t="s">
        <v>24</v>
      </c>
      <c r="AM140" s="71" t="s">
        <v>25</v>
      </c>
    </row>
    <row r="141" spans="3:41" s="31" customFormat="1" ht="14" customHeight="1" thickTop="1" x14ac:dyDescent="0.15">
      <c r="C141" s="10"/>
      <c r="D141" s="10"/>
      <c r="E141" s="103" t="s">
        <v>41</v>
      </c>
      <c r="F141" s="103"/>
      <c r="G141" s="103"/>
      <c r="H141" s="103"/>
      <c r="I141" s="12"/>
      <c r="J141" s="93"/>
      <c r="K141" s="10"/>
      <c r="L141" s="92"/>
      <c r="M141" s="94"/>
      <c r="N141" s="10"/>
      <c r="O141" s="92"/>
      <c r="AJ141" s="72" t="s">
        <v>21</v>
      </c>
      <c r="AK141" s="72">
        <v>0</v>
      </c>
      <c r="AL141" s="72"/>
      <c r="AM141" s="73">
        <f>IFERROR(VLOOKUP(AK141,AK142:AM144,3,FALSE),0)</f>
        <v>0</v>
      </c>
    </row>
    <row r="142" spans="3:41" s="31" customFormat="1" ht="10" customHeight="1" thickBot="1" x14ac:dyDescent="0.2">
      <c r="C142" s="10"/>
      <c r="D142" s="10"/>
      <c r="E142" s="10"/>
      <c r="F142" s="10"/>
      <c r="G142" s="10"/>
      <c r="H142" s="10"/>
      <c r="I142" s="12"/>
      <c r="J142" s="93"/>
      <c r="K142" s="10"/>
      <c r="L142" s="92"/>
      <c r="M142" s="94"/>
      <c r="N142" s="10"/>
      <c r="O142" s="92"/>
      <c r="AJ142" s="74" t="s">
        <v>34</v>
      </c>
      <c r="AK142" s="74">
        <v>1</v>
      </c>
      <c r="AL142" s="74"/>
      <c r="AM142" s="74">
        <v>1</v>
      </c>
    </row>
    <row r="143" spans="3:41" s="31" customFormat="1" ht="40" customHeight="1" thickTop="1" thickBot="1" x14ac:dyDescent="0.2">
      <c r="C143" s="10"/>
      <c r="D143" s="10"/>
      <c r="E143" s="18" t="s">
        <v>34</v>
      </c>
      <c r="F143" s="27" t="s">
        <v>35</v>
      </c>
      <c r="G143" s="25" t="s">
        <v>36</v>
      </c>
      <c r="H143" s="10"/>
      <c r="I143" s="16"/>
      <c r="J143" s="93"/>
      <c r="K143" s="10"/>
      <c r="L143" s="92"/>
      <c r="M143" s="95"/>
      <c r="N143" s="10"/>
      <c r="O143" s="92"/>
      <c r="AJ143" s="74" t="s">
        <v>35</v>
      </c>
      <c r="AK143" s="74">
        <v>2</v>
      </c>
      <c r="AL143" s="74"/>
      <c r="AM143" s="74">
        <v>0.5</v>
      </c>
    </row>
    <row r="144" spans="3:41" s="31" customFormat="1" ht="14" thickTop="1" x14ac:dyDescent="0.15">
      <c r="C144" s="10"/>
      <c r="D144" s="10"/>
      <c r="E144" s="10"/>
      <c r="F144" s="10"/>
      <c r="G144" s="10"/>
      <c r="H144" s="10"/>
      <c r="I144" s="12"/>
      <c r="J144" s="93"/>
      <c r="K144" s="10"/>
      <c r="L144" s="92"/>
      <c r="M144" s="10"/>
      <c r="N144" s="10"/>
      <c r="O144" s="92"/>
      <c r="AJ144" s="74" t="s">
        <v>36</v>
      </c>
      <c r="AK144" s="74">
        <v>3</v>
      </c>
      <c r="AL144" s="74"/>
      <c r="AM144" s="74">
        <v>0</v>
      </c>
    </row>
    <row r="145" spans="3:41" s="31" customFormat="1" ht="19" thickBot="1" x14ac:dyDescent="0.2">
      <c r="C145" s="16"/>
      <c r="D145" s="16"/>
      <c r="E145" s="105" t="s">
        <v>62</v>
      </c>
      <c r="F145" s="105"/>
      <c r="G145" s="105"/>
      <c r="H145" s="105"/>
      <c r="I145" s="16"/>
      <c r="J145" s="93"/>
      <c r="K145" s="10"/>
      <c r="L145" s="92"/>
      <c r="M145" s="94" t="s">
        <v>7</v>
      </c>
      <c r="N145" s="16"/>
      <c r="O145" s="16"/>
      <c r="AJ145" s="71" t="s">
        <v>68</v>
      </c>
      <c r="AK145" s="71" t="s">
        <v>23</v>
      </c>
      <c r="AL145" s="71" t="s">
        <v>24</v>
      </c>
      <c r="AM145" s="71" t="s">
        <v>25</v>
      </c>
    </row>
    <row r="146" spans="3:41" s="31" customFormat="1" ht="14" customHeight="1" thickTop="1" x14ac:dyDescent="0.15">
      <c r="C146" s="10"/>
      <c r="D146" s="10"/>
      <c r="E146" s="103" t="s">
        <v>41</v>
      </c>
      <c r="F146" s="103"/>
      <c r="G146" s="103"/>
      <c r="H146" s="103"/>
      <c r="I146" s="12"/>
      <c r="J146" s="93"/>
      <c r="K146" s="10"/>
      <c r="L146" s="92"/>
      <c r="M146" s="94"/>
      <c r="N146" s="10"/>
      <c r="O146" s="92"/>
      <c r="AJ146" s="72" t="s">
        <v>21</v>
      </c>
      <c r="AK146" s="72">
        <v>0</v>
      </c>
      <c r="AL146" s="72"/>
      <c r="AM146" s="73">
        <f>IFERROR(VLOOKUP(AK146,AK147:AM149,3,FALSE),0)</f>
        <v>0</v>
      </c>
    </row>
    <row r="147" spans="3:41" s="31" customFormat="1" ht="10" customHeight="1" thickBot="1" x14ac:dyDescent="0.2">
      <c r="C147" s="10"/>
      <c r="D147" s="10"/>
      <c r="E147" s="10"/>
      <c r="F147" s="10"/>
      <c r="G147" s="10"/>
      <c r="H147" s="10"/>
      <c r="I147" s="12"/>
      <c r="J147" s="93"/>
      <c r="K147" s="10"/>
      <c r="L147" s="92"/>
      <c r="M147" s="94"/>
      <c r="N147" s="10"/>
      <c r="O147" s="92"/>
      <c r="AJ147" s="74" t="s">
        <v>34</v>
      </c>
      <c r="AK147" s="74">
        <v>1</v>
      </c>
      <c r="AL147" s="74"/>
      <c r="AM147" s="74">
        <v>1</v>
      </c>
    </row>
    <row r="148" spans="3:41" s="31" customFormat="1" ht="40" customHeight="1" thickTop="1" thickBot="1" x14ac:dyDescent="0.2">
      <c r="C148" s="10"/>
      <c r="D148" s="10"/>
      <c r="E148" s="18" t="s">
        <v>34</v>
      </c>
      <c r="F148" s="27" t="s">
        <v>35</v>
      </c>
      <c r="G148" s="25" t="s">
        <v>36</v>
      </c>
      <c r="H148" s="10"/>
      <c r="I148" s="16"/>
      <c r="J148" s="93"/>
      <c r="K148" s="10"/>
      <c r="L148" s="92"/>
      <c r="M148" s="95"/>
      <c r="N148" s="10"/>
      <c r="O148" s="92"/>
      <c r="AJ148" s="74" t="s">
        <v>35</v>
      </c>
      <c r="AK148" s="74">
        <v>2</v>
      </c>
      <c r="AL148" s="74"/>
      <c r="AM148" s="74">
        <v>0.5</v>
      </c>
    </row>
    <row r="149" spans="3:41" s="31" customFormat="1" ht="14" thickTop="1" x14ac:dyDescent="0.15">
      <c r="C149" s="10"/>
      <c r="D149" s="10"/>
      <c r="E149" s="10"/>
      <c r="F149" s="10"/>
      <c r="G149" s="10"/>
      <c r="H149" s="10"/>
      <c r="I149" s="12"/>
      <c r="J149" s="12"/>
      <c r="K149" s="10"/>
      <c r="L149" s="92"/>
      <c r="M149" s="10"/>
      <c r="N149" s="10"/>
      <c r="O149" s="92"/>
      <c r="AJ149" s="74" t="s">
        <v>36</v>
      </c>
      <c r="AK149" s="74">
        <v>3</v>
      </c>
      <c r="AL149" s="74"/>
      <c r="AM149" s="74">
        <v>0</v>
      </c>
    </row>
    <row r="150" spans="3:41" s="14" customFormat="1" x14ac:dyDescent="0.15">
      <c r="H150" s="31"/>
      <c r="I150" s="31"/>
      <c r="J150" s="31"/>
      <c r="K150" s="31"/>
      <c r="L150" s="31"/>
      <c r="AJ150" s="79"/>
      <c r="AK150" s="79"/>
      <c r="AL150" s="79"/>
      <c r="AM150" s="79"/>
    </row>
    <row r="151" spans="3:41" s="14" customFormat="1" ht="40.25" customHeight="1" x14ac:dyDescent="0.2">
      <c r="E151" s="20" t="s">
        <v>63</v>
      </c>
      <c r="F151" s="20"/>
      <c r="G151" s="20"/>
      <c r="H151" s="31"/>
      <c r="I151" s="31"/>
      <c r="J151" s="31"/>
      <c r="K151" s="31"/>
      <c r="L151" s="31"/>
      <c r="AJ151" s="79"/>
      <c r="AK151" s="79"/>
      <c r="AL151" s="79"/>
      <c r="AM151" s="79"/>
    </row>
    <row r="152" spans="3:41" s="31" customFormat="1" x14ac:dyDescent="0.15">
      <c r="C152" s="10"/>
      <c r="D152" s="10"/>
      <c r="E152" s="10"/>
      <c r="F152" s="10"/>
      <c r="G152" s="10"/>
      <c r="H152" s="10"/>
      <c r="I152" s="12"/>
      <c r="J152" s="12"/>
      <c r="K152" s="10"/>
      <c r="L152" s="92"/>
      <c r="M152" s="10"/>
      <c r="N152" s="10"/>
      <c r="O152" s="92"/>
      <c r="AG152" s="14"/>
      <c r="AH152" s="14"/>
      <c r="AJ152" s="79"/>
      <c r="AK152" s="79"/>
      <c r="AL152" s="79"/>
      <c r="AM152" s="79"/>
      <c r="AO152" s="14"/>
    </row>
    <row r="153" spans="3:41" s="31" customFormat="1" ht="37.25" customHeight="1" thickBot="1" x14ac:dyDescent="0.2">
      <c r="C153" s="16"/>
      <c r="D153" s="16"/>
      <c r="E153" s="105" t="s">
        <v>183</v>
      </c>
      <c r="F153" s="105"/>
      <c r="G153" s="105"/>
      <c r="H153" s="105"/>
      <c r="I153" s="16"/>
      <c r="J153" s="93" t="s">
        <v>120</v>
      </c>
      <c r="K153" s="12"/>
      <c r="L153" s="66"/>
      <c r="M153" s="94" t="s">
        <v>7</v>
      </c>
      <c r="N153" s="16"/>
      <c r="O153" s="16"/>
      <c r="AJ153" s="71" t="s">
        <v>69</v>
      </c>
      <c r="AK153" s="71" t="s">
        <v>23</v>
      </c>
      <c r="AL153" s="71" t="s">
        <v>24</v>
      </c>
      <c r="AM153" s="71" t="s">
        <v>25</v>
      </c>
    </row>
    <row r="154" spans="3:41" s="31" customFormat="1" ht="14" customHeight="1" thickTop="1" x14ac:dyDescent="0.15">
      <c r="C154" s="10"/>
      <c r="D154" s="10"/>
      <c r="E154" s="103" t="s">
        <v>201</v>
      </c>
      <c r="F154" s="103"/>
      <c r="G154" s="103"/>
      <c r="H154" s="103"/>
      <c r="I154" s="12"/>
      <c r="J154" s="93"/>
      <c r="K154" s="12"/>
      <c r="L154" s="66"/>
      <c r="M154" s="94"/>
      <c r="N154" s="10"/>
      <c r="O154" s="92"/>
      <c r="AJ154" s="72" t="s">
        <v>21</v>
      </c>
      <c r="AK154" s="72">
        <v>0</v>
      </c>
      <c r="AL154" s="72"/>
      <c r="AM154" s="73">
        <f>IFERROR(VLOOKUP(AK154,AK155:AM156,3,FALSE),0)</f>
        <v>0</v>
      </c>
    </row>
    <row r="155" spans="3:41" s="31" customFormat="1" ht="10" customHeight="1" thickBot="1" x14ac:dyDescent="0.2">
      <c r="C155" s="10"/>
      <c r="D155" s="10"/>
      <c r="E155" s="10"/>
      <c r="F155" s="10"/>
      <c r="G155" s="10"/>
      <c r="H155" s="10"/>
      <c r="I155" s="12"/>
      <c r="J155" s="93"/>
      <c r="K155" s="12"/>
      <c r="L155" s="66"/>
      <c r="M155" s="94"/>
      <c r="N155" s="10"/>
      <c r="O155" s="92"/>
      <c r="AJ155" s="74" t="s">
        <v>27</v>
      </c>
      <c r="AK155" s="74">
        <v>1</v>
      </c>
      <c r="AL155" s="74"/>
      <c r="AM155" s="74">
        <v>1</v>
      </c>
    </row>
    <row r="156" spans="3:41" s="31" customFormat="1" ht="40" customHeight="1" thickTop="1" thickBot="1" x14ac:dyDescent="0.2">
      <c r="C156" s="10"/>
      <c r="D156" s="10"/>
      <c r="E156" s="97" t="s">
        <v>27</v>
      </c>
      <c r="F156" s="98"/>
      <c r="G156" s="99" t="s">
        <v>28</v>
      </c>
      <c r="H156" s="100"/>
      <c r="I156" s="16"/>
      <c r="J156" s="93"/>
      <c r="K156" s="12"/>
      <c r="L156" s="66"/>
      <c r="M156" s="95"/>
      <c r="N156" s="10"/>
      <c r="O156" s="92"/>
      <c r="AJ156" s="74" t="s">
        <v>28</v>
      </c>
      <c r="AK156" s="74">
        <v>2</v>
      </c>
      <c r="AL156" s="74"/>
      <c r="AM156" s="74">
        <v>0</v>
      </c>
    </row>
    <row r="157" spans="3:41" s="31" customFormat="1" ht="14" thickTop="1" x14ac:dyDescent="0.15">
      <c r="C157" s="10"/>
      <c r="D157" s="10"/>
      <c r="E157" s="67"/>
      <c r="F157" s="67"/>
      <c r="G157" s="67"/>
      <c r="H157" s="67"/>
      <c r="I157" s="68"/>
      <c r="J157" s="68"/>
      <c r="K157" s="67"/>
      <c r="L157" s="53"/>
      <c r="M157" s="65"/>
      <c r="N157" s="10"/>
      <c r="O157" s="92"/>
      <c r="AJ157" s="79"/>
      <c r="AK157" s="79"/>
      <c r="AL157" s="79"/>
      <c r="AM157" s="79"/>
    </row>
    <row r="158" spans="3:41" s="31" customFormat="1" x14ac:dyDescent="0.15">
      <c r="C158" s="65"/>
      <c r="D158" s="65"/>
      <c r="E158" s="53"/>
      <c r="F158" s="53"/>
      <c r="G158" s="53"/>
      <c r="H158" s="53"/>
      <c r="I158" s="54"/>
      <c r="J158" s="54"/>
      <c r="K158" s="53"/>
      <c r="L158" s="53"/>
      <c r="M158" s="13"/>
      <c r="N158" s="65"/>
      <c r="O158" s="92"/>
      <c r="AJ158" s="79"/>
      <c r="AK158" s="79"/>
      <c r="AL158" s="79"/>
      <c r="AM158" s="79"/>
    </row>
    <row r="159" spans="3:41" s="31" customFormat="1" ht="39" customHeight="1" thickBot="1" x14ac:dyDescent="0.2">
      <c r="C159" s="16"/>
      <c r="D159" s="16"/>
      <c r="E159" s="105" t="s">
        <v>184</v>
      </c>
      <c r="F159" s="105"/>
      <c r="G159" s="105"/>
      <c r="H159" s="105"/>
      <c r="I159" s="16"/>
      <c r="J159" s="93" t="s">
        <v>119</v>
      </c>
      <c r="K159" s="12"/>
      <c r="L159" s="66"/>
      <c r="M159" s="94" t="s">
        <v>7</v>
      </c>
      <c r="N159" s="16"/>
      <c r="O159" s="16"/>
      <c r="AJ159" s="71" t="s">
        <v>70</v>
      </c>
      <c r="AK159" s="71" t="s">
        <v>23</v>
      </c>
      <c r="AL159" s="71" t="s">
        <v>24</v>
      </c>
      <c r="AM159" s="71" t="s">
        <v>25</v>
      </c>
    </row>
    <row r="160" spans="3:41" s="31" customFormat="1" ht="14" customHeight="1" thickTop="1" x14ac:dyDescent="0.15">
      <c r="C160" s="10"/>
      <c r="D160" s="10"/>
      <c r="E160" s="103" t="s">
        <v>201</v>
      </c>
      <c r="F160" s="103"/>
      <c r="G160" s="103"/>
      <c r="H160" s="103"/>
      <c r="I160" s="12"/>
      <c r="J160" s="93"/>
      <c r="K160" s="12"/>
      <c r="L160" s="66"/>
      <c r="M160" s="94"/>
      <c r="N160" s="10"/>
      <c r="O160" s="92"/>
      <c r="AJ160" s="72" t="s">
        <v>21</v>
      </c>
      <c r="AK160" s="72">
        <v>0</v>
      </c>
      <c r="AL160" s="72"/>
      <c r="AM160" s="73">
        <f>IFERROR(VLOOKUP(AK160,AK161:AM162,3,FALSE),0)</f>
        <v>0</v>
      </c>
    </row>
    <row r="161" spans="3:41" s="31" customFormat="1" ht="10" customHeight="1" thickBot="1" x14ac:dyDescent="0.2">
      <c r="C161" s="10"/>
      <c r="D161" s="10"/>
      <c r="E161" s="10"/>
      <c r="F161" s="10"/>
      <c r="G161" s="10"/>
      <c r="H161" s="10"/>
      <c r="I161" s="12"/>
      <c r="J161" s="93"/>
      <c r="K161" s="12"/>
      <c r="L161" s="66"/>
      <c r="M161" s="94"/>
      <c r="N161" s="10"/>
      <c r="O161" s="92"/>
      <c r="AJ161" s="74" t="s">
        <v>27</v>
      </c>
      <c r="AK161" s="74">
        <v>1</v>
      </c>
      <c r="AL161" s="74"/>
      <c r="AM161" s="74">
        <v>1</v>
      </c>
    </row>
    <row r="162" spans="3:41" s="31" customFormat="1" ht="40" customHeight="1" thickTop="1" thickBot="1" x14ac:dyDescent="0.2">
      <c r="C162" s="10"/>
      <c r="D162" s="10"/>
      <c r="E162" s="97" t="s">
        <v>27</v>
      </c>
      <c r="F162" s="98"/>
      <c r="G162" s="99" t="s">
        <v>28</v>
      </c>
      <c r="H162" s="100"/>
      <c r="I162" s="16"/>
      <c r="J162" s="93"/>
      <c r="K162" s="12"/>
      <c r="L162" s="66"/>
      <c r="M162" s="95"/>
      <c r="N162" s="10"/>
      <c r="O162" s="92"/>
      <c r="AJ162" s="74" t="s">
        <v>28</v>
      </c>
      <c r="AK162" s="74">
        <v>2</v>
      </c>
      <c r="AL162" s="74"/>
      <c r="AM162" s="74">
        <v>0</v>
      </c>
    </row>
    <row r="163" spans="3:41" s="31" customFormat="1" ht="14" thickTop="1" x14ac:dyDescent="0.15">
      <c r="C163" s="10"/>
      <c r="D163" s="10"/>
      <c r="E163" s="10"/>
      <c r="F163" s="10"/>
      <c r="G163" s="10"/>
      <c r="H163" s="10"/>
      <c r="I163" s="12"/>
      <c r="J163" s="93"/>
      <c r="K163" s="12"/>
      <c r="L163" s="66"/>
      <c r="M163" s="10"/>
      <c r="N163" s="10"/>
      <c r="O163" s="92"/>
      <c r="AJ163" s="79"/>
      <c r="AK163" s="79"/>
      <c r="AL163" s="79"/>
      <c r="AM163" s="79"/>
    </row>
    <row r="164" spans="3:41" s="12" customFormat="1" ht="19" thickBot="1" x14ac:dyDescent="0.2">
      <c r="C164" s="16"/>
      <c r="D164" s="16"/>
      <c r="E164" s="105" t="s">
        <v>185</v>
      </c>
      <c r="F164" s="105"/>
      <c r="G164" s="105"/>
      <c r="H164" s="105"/>
      <c r="I164" s="16"/>
      <c r="J164" s="93"/>
      <c r="L164" s="66"/>
      <c r="M164" s="94" t="s">
        <v>7</v>
      </c>
      <c r="N164" s="16"/>
      <c r="O164" s="16"/>
      <c r="Q164" s="66"/>
      <c r="R164" s="66"/>
      <c r="S164" s="66"/>
      <c r="T164" s="66"/>
      <c r="U164" s="66"/>
      <c r="V164" s="66"/>
      <c r="W164" s="66"/>
      <c r="X164" s="66"/>
      <c r="Y164" s="66"/>
      <c r="Z164" s="66"/>
      <c r="AA164" s="66"/>
      <c r="AB164" s="66"/>
      <c r="AC164" s="66"/>
      <c r="AD164" s="66"/>
      <c r="AE164" s="66"/>
      <c r="AF164" s="66"/>
      <c r="AG164" s="66"/>
      <c r="AH164" s="66"/>
      <c r="AI164" s="66"/>
      <c r="AJ164" s="71" t="s">
        <v>71</v>
      </c>
      <c r="AK164" s="71" t="s">
        <v>23</v>
      </c>
      <c r="AL164" s="71" t="s">
        <v>24</v>
      </c>
      <c r="AM164" s="71" t="s">
        <v>25</v>
      </c>
      <c r="AN164" s="66"/>
      <c r="AO164" s="66"/>
    </row>
    <row r="165" spans="3:41" s="12" customFormat="1" ht="14" customHeight="1" thickTop="1" x14ac:dyDescent="0.15">
      <c r="D165" s="10"/>
      <c r="E165" s="103" t="s">
        <v>201</v>
      </c>
      <c r="F165" s="103"/>
      <c r="G165" s="103"/>
      <c r="H165" s="103"/>
      <c r="J165" s="93"/>
      <c r="L165" s="66"/>
      <c r="M165" s="94"/>
      <c r="O165" s="66"/>
      <c r="Q165" s="66"/>
      <c r="R165" s="66"/>
      <c r="S165" s="66"/>
      <c r="T165" s="66"/>
      <c r="U165" s="66"/>
      <c r="V165" s="66"/>
      <c r="W165" s="66"/>
      <c r="X165" s="66"/>
      <c r="Y165" s="66"/>
      <c r="Z165" s="66"/>
      <c r="AA165" s="66"/>
      <c r="AB165" s="66"/>
      <c r="AC165" s="66"/>
      <c r="AD165" s="66"/>
      <c r="AE165" s="66"/>
      <c r="AF165" s="66"/>
      <c r="AG165" s="66"/>
      <c r="AH165" s="66"/>
      <c r="AI165" s="66"/>
      <c r="AJ165" s="72" t="s">
        <v>21</v>
      </c>
      <c r="AK165" s="72">
        <v>0</v>
      </c>
      <c r="AL165" s="72"/>
      <c r="AM165" s="73">
        <f>IFERROR(VLOOKUP(AK165,AK166:AM167,3,FALSE),0)</f>
        <v>0</v>
      </c>
      <c r="AN165" s="66"/>
      <c r="AO165" s="66"/>
    </row>
    <row r="166" spans="3:41" s="12" customFormat="1" ht="10" customHeight="1" thickBot="1" x14ac:dyDescent="0.2">
      <c r="D166" s="10"/>
      <c r="E166" s="10"/>
      <c r="F166" s="10"/>
      <c r="G166" s="10"/>
      <c r="H166" s="10"/>
      <c r="J166" s="93"/>
      <c r="L166" s="66"/>
      <c r="M166" s="94"/>
      <c r="O166" s="66"/>
      <c r="Q166" s="66"/>
      <c r="R166" s="66"/>
      <c r="S166" s="66"/>
      <c r="T166" s="66"/>
      <c r="U166" s="66"/>
      <c r="V166" s="66"/>
      <c r="W166" s="66"/>
      <c r="X166" s="66"/>
      <c r="Y166" s="66"/>
      <c r="Z166" s="66"/>
      <c r="AA166" s="66"/>
      <c r="AB166" s="66"/>
      <c r="AC166" s="66"/>
      <c r="AD166" s="66"/>
      <c r="AE166" s="66"/>
      <c r="AF166" s="66"/>
      <c r="AG166" s="66"/>
      <c r="AH166" s="66"/>
      <c r="AI166" s="66"/>
      <c r="AJ166" s="74" t="s">
        <v>27</v>
      </c>
      <c r="AK166" s="74">
        <v>1</v>
      </c>
      <c r="AL166" s="74"/>
      <c r="AM166" s="74">
        <v>1</v>
      </c>
      <c r="AN166" s="66"/>
      <c r="AO166" s="66"/>
    </row>
    <row r="167" spans="3:41" s="12" customFormat="1" ht="40" customHeight="1" thickTop="1" thickBot="1" x14ac:dyDescent="0.2">
      <c r="D167" s="10"/>
      <c r="E167" s="97" t="s">
        <v>27</v>
      </c>
      <c r="F167" s="98"/>
      <c r="G167" s="99" t="s">
        <v>28</v>
      </c>
      <c r="H167" s="100"/>
      <c r="I167" s="16"/>
      <c r="J167" s="93"/>
      <c r="L167" s="66"/>
      <c r="M167" s="95"/>
      <c r="O167" s="66"/>
      <c r="Q167" s="66"/>
      <c r="R167" s="66"/>
      <c r="S167" s="66"/>
      <c r="T167" s="66"/>
      <c r="U167" s="66"/>
      <c r="V167" s="66"/>
      <c r="W167" s="66"/>
      <c r="X167" s="66"/>
      <c r="Y167" s="66"/>
      <c r="Z167" s="66"/>
      <c r="AA167" s="66"/>
      <c r="AB167" s="66"/>
      <c r="AC167" s="66"/>
      <c r="AD167" s="66"/>
      <c r="AE167" s="66"/>
      <c r="AF167" s="66"/>
      <c r="AG167" s="66"/>
      <c r="AH167" s="66"/>
      <c r="AI167" s="66"/>
      <c r="AJ167" s="74" t="s">
        <v>28</v>
      </c>
      <c r="AK167" s="74">
        <v>2</v>
      </c>
      <c r="AL167" s="74"/>
      <c r="AM167" s="74">
        <v>0</v>
      </c>
      <c r="AN167" s="66"/>
      <c r="AO167" s="66"/>
    </row>
    <row r="168" spans="3:41" s="12" customFormat="1" ht="14" thickTop="1" x14ac:dyDescent="0.15">
      <c r="D168" s="10"/>
      <c r="E168" s="10"/>
      <c r="F168" s="10"/>
      <c r="G168" s="10"/>
      <c r="H168" s="10"/>
      <c r="J168" s="93"/>
      <c r="L168" s="66"/>
      <c r="O168" s="66"/>
      <c r="Q168" s="66"/>
      <c r="R168" s="66"/>
      <c r="S168" s="66"/>
      <c r="T168" s="66"/>
      <c r="U168" s="66"/>
      <c r="V168" s="66"/>
      <c r="W168" s="66"/>
      <c r="X168" s="66"/>
      <c r="Y168" s="66"/>
      <c r="Z168" s="66"/>
      <c r="AA168" s="66"/>
      <c r="AB168" s="66"/>
      <c r="AC168" s="66"/>
      <c r="AD168" s="66"/>
      <c r="AE168" s="66"/>
      <c r="AF168" s="66"/>
      <c r="AG168" s="66"/>
      <c r="AH168" s="66"/>
      <c r="AI168" s="66"/>
      <c r="AJ168" s="79"/>
      <c r="AK168" s="79"/>
      <c r="AL168" s="79"/>
      <c r="AM168" s="79"/>
      <c r="AN168" s="66"/>
      <c r="AO168" s="66"/>
    </row>
    <row r="169" spans="3:41" s="12" customFormat="1" ht="19" thickBot="1" x14ac:dyDescent="0.2">
      <c r="C169" s="16"/>
      <c r="D169" s="16"/>
      <c r="E169" s="105" t="s">
        <v>186</v>
      </c>
      <c r="F169" s="105"/>
      <c r="G169" s="105"/>
      <c r="H169" s="105"/>
      <c r="I169" s="16"/>
      <c r="J169" s="93"/>
      <c r="L169" s="66"/>
      <c r="M169" s="94" t="s">
        <v>7</v>
      </c>
      <c r="N169" s="16"/>
      <c r="O169" s="16"/>
      <c r="Q169" s="66"/>
      <c r="R169" s="66"/>
      <c r="S169" s="66"/>
      <c r="T169" s="66"/>
      <c r="U169" s="66"/>
      <c r="V169" s="66"/>
      <c r="W169" s="66"/>
      <c r="X169" s="66"/>
      <c r="Y169" s="66"/>
      <c r="Z169" s="66"/>
      <c r="AA169" s="66"/>
      <c r="AB169" s="66"/>
      <c r="AC169" s="66"/>
      <c r="AD169" s="66"/>
      <c r="AE169" s="66"/>
      <c r="AF169" s="66"/>
      <c r="AG169" s="66"/>
      <c r="AH169" s="66"/>
      <c r="AI169" s="66"/>
      <c r="AJ169" s="71" t="s">
        <v>72</v>
      </c>
      <c r="AK169" s="71" t="s">
        <v>23</v>
      </c>
      <c r="AL169" s="71" t="s">
        <v>24</v>
      </c>
      <c r="AM169" s="71" t="s">
        <v>25</v>
      </c>
      <c r="AN169" s="66"/>
      <c r="AO169" s="66"/>
    </row>
    <row r="170" spans="3:41" s="12" customFormat="1" ht="14" customHeight="1" thickTop="1" x14ac:dyDescent="0.15">
      <c r="D170" s="10"/>
      <c r="E170" s="103" t="s">
        <v>201</v>
      </c>
      <c r="F170" s="103"/>
      <c r="G170" s="103"/>
      <c r="H170" s="103"/>
      <c r="J170" s="93"/>
      <c r="L170" s="66"/>
      <c r="M170" s="94"/>
      <c r="O170" s="66"/>
      <c r="Q170" s="66"/>
      <c r="R170" s="66"/>
      <c r="S170" s="66"/>
      <c r="T170" s="66"/>
      <c r="U170" s="66"/>
      <c r="V170" s="66"/>
      <c r="W170" s="66"/>
      <c r="X170" s="66"/>
      <c r="Y170" s="66"/>
      <c r="Z170" s="66"/>
      <c r="AA170" s="66"/>
      <c r="AB170" s="66"/>
      <c r="AC170" s="66"/>
      <c r="AD170" s="66"/>
      <c r="AE170" s="66"/>
      <c r="AF170" s="66"/>
      <c r="AG170" s="66"/>
      <c r="AH170" s="66"/>
      <c r="AI170" s="66"/>
      <c r="AJ170" s="72" t="s">
        <v>21</v>
      </c>
      <c r="AK170" s="72">
        <v>0</v>
      </c>
      <c r="AL170" s="72"/>
      <c r="AM170" s="73">
        <f>IFERROR(VLOOKUP(AK170,AK171:AM172,3,FALSE),0)</f>
        <v>0</v>
      </c>
      <c r="AN170" s="66"/>
      <c r="AO170" s="66"/>
    </row>
    <row r="171" spans="3:41" s="12" customFormat="1" ht="10" customHeight="1" thickBot="1" x14ac:dyDescent="0.2">
      <c r="D171" s="10"/>
      <c r="E171" s="10"/>
      <c r="F171" s="10"/>
      <c r="G171" s="10"/>
      <c r="H171" s="10"/>
      <c r="J171" s="93"/>
      <c r="L171" s="66"/>
      <c r="M171" s="94"/>
      <c r="O171" s="66"/>
      <c r="Q171" s="66"/>
      <c r="R171" s="66"/>
      <c r="S171" s="66"/>
      <c r="T171" s="66"/>
      <c r="U171" s="66"/>
      <c r="V171" s="66"/>
      <c r="W171" s="66"/>
      <c r="X171" s="66"/>
      <c r="Y171" s="66"/>
      <c r="Z171" s="66"/>
      <c r="AA171" s="66"/>
      <c r="AB171" s="66"/>
      <c r="AC171" s="66"/>
      <c r="AD171" s="66"/>
      <c r="AE171" s="66"/>
      <c r="AF171" s="66"/>
      <c r="AG171" s="66"/>
      <c r="AH171" s="66"/>
      <c r="AI171" s="66"/>
      <c r="AJ171" s="74" t="s">
        <v>27</v>
      </c>
      <c r="AK171" s="74">
        <v>1</v>
      </c>
      <c r="AL171" s="74"/>
      <c r="AM171" s="74">
        <v>1</v>
      </c>
      <c r="AN171" s="66"/>
      <c r="AO171" s="66"/>
    </row>
    <row r="172" spans="3:41" s="12" customFormat="1" ht="40" customHeight="1" thickTop="1" thickBot="1" x14ac:dyDescent="0.2">
      <c r="D172" s="10"/>
      <c r="E172" s="97" t="s">
        <v>27</v>
      </c>
      <c r="F172" s="98"/>
      <c r="G172" s="99" t="s">
        <v>28</v>
      </c>
      <c r="H172" s="100"/>
      <c r="I172" s="16"/>
      <c r="J172" s="93"/>
      <c r="L172" s="66"/>
      <c r="M172" s="95"/>
      <c r="O172" s="66"/>
      <c r="Q172" s="66"/>
      <c r="R172" s="66"/>
      <c r="S172" s="66"/>
      <c r="T172" s="66"/>
      <c r="U172" s="66"/>
      <c r="V172" s="66"/>
      <c r="W172" s="66"/>
      <c r="X172" s="66"/>
      <c r="Y172" s="66"/>
      <c r="Z172" s="66"/>
      <c r="AA172" s="66"/>
      <c r="AB172" s="66"/>
      <c r="AC172" s="66"/>
      <c r="AD172" s="66"/>
      <c r="AE172" s="66"/>
      <c r="AF172" s="66"/>
      <c r="AG172" s="66"/>
      <c r="AH172" s="66"/>
      <c r="AI172" s="66"/>
      <c r="AJ172" s="74" t="s">
        <v>28</v>
      </c>
      <c r="AK172" s="74">
        <v>2</v>
      </c>
      <c r="AL172" s="74"/>
      <c r="AM172" s="74">
        <v>0</v>
      </c>
      <c r="AN172" s="66"/>
      <c r="AO172" s="66"/>
    </row>
    <row r="173" spans="3:41" s="12" customFormat="1" ht="14" thickTop="1" x14ac:dyDescent="0.15">
      <c r="D173" s="10"/>
      <c r="E173" s="10"/>
      <c r="F173" s="10"/>
      <c r="G173" s="10"/>
      <c r="H173" s="10"/>
      <c r="J173" s="93"/>
      <c r="L173" s="66"/>
      <c r="O173" s="66"/>
      <c r="Q173" s="66"/>
      <c r="R173" s="66"/>
      <c r="S173" s="66"/>
      <c r="T173" s="66"/>
      <c r="U173" s="66"/>
      <c r="V173" s="66"/>
      <c r="W173" s="66"/>
      <c r="X173" s="66"/>
      <c r="Y173" s="66"/>
      <c r="Z173" s="66"/>
      <c r="AA173" s="66"/>
      <c r="AB173" s="66"/>
      <c r="AC173" s="66"/>
      <c r="AD173" s="66"/>
      <c r="AE173" s="66"/>
      <c r="AF173" s="66"/>
      <c r="AG173" s="66"/>
      <c r="AH173" s="66"/>
      <c r="AI173" s="66"/>
      <c r="AJ173" s="79"/>
      <c r="AK173" s="79"/>
      <c r="AL173" s="79"/>
      <c r="AM173" s="79"/>
      <c r="AN173" s="66"/>
      <c r="AO173" s="66"/>
    </row>
    <row r="174" spans="3:41" s="12" customFormat="1" ht="19" thickBot="1" x14ac:dyDescent="0.2">
      <c r="C174" s="16"/>
      <c r="D174" s="16"/>
      <c r="E174" s="105" t="s">
        <v>187</v>
      </c>
      <c r="F174" s="105"/>
      <c r="G174" s="105"/>
      <c r="H174" s="105"/>
      <c r="I174" s="16"/>
      <c r="J174" s="93"/>
      <c r="L174" s="66"/>
      <c r="M174" s="94" t="s">
        <v>7</v>
      </c>
      <c r="N174" s="16"/>
      <c r="O174" s="16"/>
      <c r="Q174" s="66"/>
      <c r="R174" s="66"/>
      <c r="S174" s="66"/>
      <c r="T174" s="66"/>
      <c r="U174" s="66"/>
      <c r="V174" s="66"/>
      <c r="W174" s="66"/>
      <c r="X174" s="66"/>
      <c r="Y174" s="66"/>
      <c r="Z174" s="66"/>
      <c r="AA174" s="66"/>
      <c r="AB174" s="66"/>
      <c r="AC174" s="66"/>
      <c r="AD174" s="66"/>
      <c r="AE174" s="66"/>
      <c r="AF174" s="66"/>
      <c r="AG174" s="66"/>
      <c r="AH174" s="66"/>
      <c r="AI174" s="66"/>
      <c r="AJ174" s="71" t="s">
        <v>73</v>
      </c>
      <c r="AK174" s="71" t="s">
        <v>23</v>
      </c>
      <c r="AL174" s="71" t="s">
        <v>24</v>
      </c>
      <c r="AM174" s="71" t="s">
        <v>25</v>
      </c>
      <c r="AN174" s="66"/>
      <c r="AO174" s="66"/>
    </row>
    <row r="175" spans="3:41" s="12" customFormat="1" ht="15.5" customHeight="1" thickTop="1" x14ac:dyDescent="0.15">
      <c r="D175" s="10"/>
      <c r="E175" s="103" t="s">
        <v>201</v>
      </c>
      <c r="F175" s="103"/>
      <c r="G175" s="103"/>
      <c r="H175" s="103"/>
      <c r="J175" s="93"/>
      <c r="L175" s="66"/>
      <c r="M175" s="94"/>
      <c r="O175" s="66"/>
      <c r="Q175" s="66"/>
      <c r="R175" s="66"/>
      <c r="S175" s="66"/>
      <c r="T175" s="66"/>
      <c r="U175" s="66"/>
      <c r="V175" s="66"/>
      <c r="W175" s="66"/>
      <c r="X175" s="66"/>
      <c r="Y175" s="66"/>
      <c r="Z175" s="66"/>
      <c r="AA175" s="66"/>
      <c r="AB175" s="66"/>
      <c r="AC175" s="66"/>
      <c r="AD175" s="66"/>
      <c r="AE175" s="66"/>
      <c r="AF175" s="66"/>
      <c r="AG175" s="66"/>
      <c r="AH175" s="66"/>
      <c r="AI175" s="66"/>
      <c r="AJ175" s="72" t="s">
        <v>21</v>
      </c>
      <c r="AK175" s="72">
        <v>0</v>
      </c>
      <c r="AL175" s="72"/>
      <c r="AM175" s="73">
        <f>IFERROR(VLOOKUP(AK175,AK176:AM177,3,FALSE),0)</f>
        <v>0</v>
      </c>
      <c r="AN175" s="66"/>
      <c r="AO175" s="66"/>
    </row>
    <row r="176" spans="3:41" s="12" customFormat="1" ht="10" customHeight="1" thickBot="1" x14ac:dyDescent="0.2">
      <c r="D176" s="10"/>
      <c r="E176" s="10"/>
      <c r="F176" s="10"/>
      <c r="G176" s="10"/>
      <c r="H176" s="10"/>
      <c r="J176" s="93"/>
      <c r="L176" s="66"/>
      <c r="M176" s="94"/>
      <c r="O176" s="66"/>
      <c r="Q176" s="66"/>
      <c r="R176" s="66"/>
      <c r="S176" s="66"/>
      <c r="T176" s="66"/>
      <c r="U176" s="66"/>
      <c r="V176" s="66"/>
      <c r="W176" s="66"/>
      <c r="X176" s="66"/>
      <c r="Y176" s="66"/>
      <c r="Z176" s="66"/>
      <c r="AA176" s="66"/>
      <c r="AB176" s="66"/>
      <c r="AC176" s="66"/>
      <c r="AD176" s="66"/>
      <c r="AE176" s="66"/>
      <c r="AF176" s="66"/>
      <c r="AG176" s="66"/>
      <c r="AH176" s="66"/>
      <c r="AI176" s="66"/>
      <c r="AJ176" s="74" t="s">
        <v>27</v>
      </c>
      <c r="AK176" s="74">
        <v>1</v>
      </c>
      <c r="AL176" s="74"/>
      <c r="AM176" s="74">
        <v>1</v>
      </c>
      <c r="AN176" s="66"/>
      <c r="AO176" s="66"/>
    </row>
    <row r="177" spans="3:41" s="12" customFormat="1" ht="40" customHeight="1" thickTop="1" thickBot="1" x14ac:dyDescent="0.2">
      <c r="D177" s="10"/>
      <c r="E177" s="115" t="s">
        <v>27</v>
      </c>
      <c r="F177" s="116"/>
      <c r="G177" s="117" t="s">
        <v>28</v>
      </c>
      <c r="H177" s="118"/>
      <c r="I177" s="16"/>
      <c r="J177" s="93"/>
      <c r="L177" s="66"/>
      <c r="M177" s="95"/>
      <c r="O177" s="66"/>
      <c r="Q177" s="66"/>
      <c r="R177" s="66"/>
      <c r="S177" s="66"/>
      <c r="T177" s="66"/>
      <c r="U177" s="66"/>
      <c r="V177" s="66"/>
      <c r="W177" s="66"/>
      <c r="X177" s="66"/>
      <c r="Y177" s="66"/>
      <c r="Z177" s="66"/>
      <c r="AA177" s="66"/>
      <c r="AB177" s="66"/>
      <c r="AC177" s="66"/>
      <c r="AD177" s="66"/>
      <c r="AE177" s="66"/>
      <c r="AF177" s="66"/>
      <c r="AG177" s="66"/>
      <c r="AH177" s="66"/>
      <c r="AI177" s="66"/>
      <c r="AJ177" s="74" t="s">
        <v>28</v>
      </c>
      <c r="AK177" s="74">
        <v>2</v>
      </c>
      <c r="AL177" s="74"/>
      <c r="AM177" s="74">
        <v>0</v>
      </c>
      <c r="AN177" s="66"/>
      <c r="AO177" s="66"/>
    </row>
    <row r="178" spans="3:41" s="12" customFormat="1" ht="14" thickTop="1" x14ac:dyDescent="0.15">
      <c r="E178" s="54"/>
      <c r="F178" s="54"/>
      <c r="G178" s="54"/>
      <c r="H178" s="54"/>
      <c r="I178" s="54"/>
      <c r="J178" s="93"/>
      <c r="K178" s="54"/>
      <c r="L178" s="54"/>
      <c r="O178" s="66"/>
      <c r="Q178" s="66"/>
      <c r="R178" s="66"/>
      <c r="S178" s="66"/>
      <c r="T178" s="66"/>
      <c r="U178" s="66"/>
      <c r="V178" s="66"/>
      <c r="W178" s="66"/>
      <c r="X178" s="66"/>
      <c r="Y178" s="66"/>
      <c r="Z178" s="66"/>
      <c r="AA178" s="66"/>
      <c r="AB178" s="66"/>
      <c r="AC178" s="66"/>
      <c r="AD178" s="66"/>
      <c r="AE178" s="66"/>
      <c r="AF178" s="66"/>
      <c r="AG178" s="66"/>
      <c r="AH178" s="66"/>
      <c r="AI178" s="66"/>
      <c r="AJ178" s="79"/>
      <c r="AK178" s="79"/>
      <c r="AL178" s="79"/>
      <c r="AM178" s="79"/>
      <c r="AN178" s="66"/>
      <c r="AO178" s="66"/>
    </row>
    <row r="179" spans="3:41" s="28" customFormat="1" ht="20.5" customHeight="1" thickBot="1" x14ac:dyDescent="0.2">
      <c r="C179" s="16"/>
      <c r="D179" s="16"/>
      <c r="E179" s="105" t="s">
        <v>188</v>
      </c>
      <c r="F179" s="105"/>
      <c r="G179" s="105"/>
      <c r="H179" s="105"/>
      <c r="I179" s="16"/>
      <c r="J179" s="93"/>
      <c r="K179" s="16"/>
      <c r="L179" s="16"/>
      <c r="M179" s="94" t="s">
        <v>7</v>
      </c>
      <c r="N179" s="16"/>
      <c r="O179" s="16"/>
      <c r="AJ179" s="71" t="s">
        <v>74</v>
      </c>
      <c r="AK179" s="71" t="s">
        <v>23</v>
      </c>
      <c r="AL179" s="71" t="s">
        <v>24</v>
      </c>
      <c r="AM179" s="71" t="s">
        <v>25</v>
      </c>
    </row>
    <row r="180" spans="3:41" s="28" customFormat="1" ht="26.5" customHeight="1" thickTop="1" x14ac:dyDescent="0.15">
      <c r="C180" s="10"/>
      <c r="D180" s="10"/>
      <c r="E180" s="103" t="s">
        <v>202</v>
      </c>
      <c r="F180" s="103"/>
      <c r="G180" s="103"/>
      <c r="H180" s="103"/>
      <c r="I180" s="12"/>
      <c r="J180" s="93"/>
      <c r="K180" s="10"/>
      <c r="L180" s="92"/>
      <c r="M180" s="94"/>
      <c r="N180" s="10"/>
      <c r="O180" s="92"/>
      <c r="AJ180" s="72" t="s">
        <v>21</v>
      </c>
      <c r="AK180" s="72">
        <v>0</v>
      </c>
      <c r="AL180" s="72"/>
      <c r="AM180" s="73">
        <f>IFERROR(VLOOKUP(AK180,AK181:AM182,3,FALSE),0)</f>
        <v>0</v>
      </c>
    </row>
    <row r="181" spans="3:41" s="28" customFormat="1" ht="10" customHeight="1" thickBot="1" x14ac:dyDescent="0.2">
      <c r="C181" s="10"/>
      <c r="D181" s="10"/>
      <c r="E181" s="10"/>
      <c r="F181" s="10"/>
      <c r="G181" s="10"/>
      <c r="H181" s="10"/>
      <c r="I181" s="12"/>
      <c r="J181" s="93"/>
      <c r="K181" s="10"/>
      <c r="L181" s="92"/>
      <c r="M181" s="94"/>
      <c r="N181" s="10"/>
      <c r="O181" s="92"/>
      <c r="AJ181" s="74" t="s">
        <v>27</v>
      </c>
      <c r="AK181" s="74">
        <v>1</v>
      </c>
      <c r="AL181" s="74"/>
      <c r="AM181" s="74">
        <v>1</v>
      </c>
    </row>
    <row r="182" spans="3:41" s="28" customFormat="1" ht="40" customHeight="1" thickTop="1" thickBot="1" x14ac:dyDescent="0.2">
      <c r="C182" s="10"/>
      <c r="D182" s="10"/>
      <c r="E182" s="97" t="s">
        <v>27</v>
      </c>
      <c r="F182" s="98"/>
      <c r="G182" s="99" t="s">
        <v>28</v>
      </c>
      <c r="H182" s="100"/>
      <c r="I182" s="16"/>
      <c r="J182" s="93"/>
      <c r="K182" s="10"/>
      <c r="L182" s="92"/>
      <c r="M182" s="95"/>
      <c r="N182" s="10"/>
      <c r="O182" s="92"/>
      <c r="AJ182" s="74" t="s">
        <v>28</v>
      </c>
      <c r="AK182" s="74">
        <v>2</v>
      </c>
      <c r="AL182" s="74"/>
      <c r="AM182" s="74">
        <v>0</v>
      </c>
    </row>
    <row r="183" spans="3:41" s="28" customFormat="1" ht="14" thickTop="1" x14ac:dyDescent="0.15">
      <c r="C183" s="10"/>
      <c r="D183" s="10"/>
      <c r="E183" s="10"/>
      <c r="F183" s="10"/>
      <c r="G183" s="10"/>
      <c r="H183" s="10"/>
      <c r="I183" s="12"/>
      <c r="J183" s="12"/>
      <c r="K183" s="10"/>
      <c r="L183" s="92"/>
      <c r="M183" s="10"/>
      <c r="N183" s="10"/>
      <c r="O183" s="92"/>
      <c r="AJ183" s="79"/>
      <c r="AK183" s="79"/>
      <c r="AL183" s="79"/>
      <c r="AM183" s="79"/>
    </row>
    <row r="184" spans="3:41" s="28" customFormat="1" x14ac:dyDescent="0.15">
      <c r="C184" s="10"/>
      <c r="D184" s="10"/>
      <c r="E184" s="13"/>
      <c r="F184" s="13"/>
      <c r="G184" s="13"/>
      <c r="H184" s="13"/>
      <c r="I184" s="13"/>
      <c r="J184" s="13"/>
      <c r="K184" s="13"/>
      <c r="L184" s="13"/>
      <c r="M184" s="13"/>
      <c r="N184" s="16"/>
      <c r="O184" s="16"/>
      <c r="AJ184" s="79"/>
      <c r="AK184" s="79"/>
      <c r="AL184" s="79"/>
      <c r="AM184" s="79"/>
    </row>
    <row r="185" spans="3:41" s="28" customFormat="1" ht="37.25" customHeight="1" thickBot="1" x14ac:dyDescent="0.2">
      <c r="C185" s="16"/>
      <c r="D185" s="16"/>
      <c r="E185" s="105" t="s">
        <v>189</v>
      </c>
      <c r="F185" s="105"/>
      <c r="G185" s="105"/>
      <c r="H185" s="105"/>
      <c r="I185" s="16"/>
      <c r="J185" s="93" t="s">
        <v>166</v>
      </c>
      <c r="K185" s="16"/>
      <c r="L185" s="16"/>
      <c r="M185" s="94" t="s">
        <v>7</v>
      </c>
      <c r="N185" s="16"/>
      <c r="O185" s="16"/>
      <c r="AJ185" s="71" t="s">
        <v>75</v>
      </c>
      <c r="AK185" s="71" t="s">
        <v>23</v>
      </c>
      <c r="AL185" s="71" t="s">
        <v>24</v>
      </c>
      <c r="AM185" s="71" t="s">
        <v>25</v>
      </c>
    </row>
    <row r="186" spans="3:41" s="28" customFormat="1" ht="15.5" customHeight="1" thickTop="1" x14ac:dyDescent="0.15">
      <c r="C186" s="10"/>
      <c r="D186" s="10"/>
      <c r="E186" s="103" t="s">
        <v>201</v>
      </c>
      <c r="F186" s="103"/>
      <c r="G186" s="103"/>
      <c r="H186" s="103"/>
      <c r="I186" s="12"/>
      <c r="J186" s="93"/>
      <c r="K186" s="10"/>
      <c r="L186" s="92"/>
      <c r="M186" s="94"/>
      <c r="N186" s="10"/>
      <c r="O186" s="92"/>
      <c r="AJ186" s="72" t="s">
        <v>21</v>
      </c>
      <c r="AK186" s="72">
        <v>0</v>
      </c>
      <c r="AL186" s="72"/>
      <c r="AM186" s="73">
        <f>IFERROR(VLOOKUP(AK186,AK187:AM188,3,FALSE),0)</f>
        <v>0</v>
      </c>
    </row>
    <row r="187" spans="3:41" s="28" customFormat="1" ht="10" customHeight="1" thickBot="1" x14ac:dyDescent="0.2">
      <c r="C187" s="10"/>
      <c r="D187" s="10"/>
      <c r="E187" s="10"/>
      <c r="F187" s="10"/>
      <c r="G187" s="10"/>
      <c r="H187" s="10"/>
      <c r="I187" s="12"/>
      <c r="J187" s="93"/>
      <c r="K187" s="10"/>
      <c r="L187" s="92"/>
      <c r="M187" s="94"/>
      <c r="N187" s="10"/>
      <c r="O187" s="92"/>
      <c r="AJ187" s="74" t="s">
        <v>27</v>
      </c>
      <c r="AK187" s="74">
        <v>1</v>
      </c>
      <c r="AL187" s="74" t="s">
        <v>198</v>
      </c>
      <c r="AM187" s="74">
        <v>0</v>
      </c>
    </row>
    <row r="188" spans="3:41" s="28" customFormat="1" ht="40" customHeight="1" thickTop="1" thickBot="1" x14ac:dyDescent="0.2">
      <c r="C188" s="10"/>
      <c r="D188" s="10"/>
      <c r="E188" s="97" t="s">
        <v>27</v>
      </c>
      <c r="F188" s="98"/>
      <c r="G188" s="99" t="s">
        <v>28</v>
      </c>
      <c r="H188" s="100"/>
      <c r="I188" s="16"/>
      <c r="J188" s="93"/>
      <c r="K188" s="10"/>
      <c r="L188" s="92"/>
      <c r="M188" s="95"/>
      <c r="N188" s="10"/>
      <c r="O188" s="92"/>
      <c r="AJ188" s="74" t="s">
        <v>28</v>
      </c>
      <c r="AK188" s="74">
        <v>2</v>
      </c>
      <c r="AL188" s="74" t="s">
        <v>199</v>
      </c>
      <c r="AM188" s="74">
        <v>0</v>
      </c>
    </row>
    <row r="189" spans="3:41" s="28" customFormat="1" ht="14" thickTop="1" x14ac:dyDescent="0.15">
      <c r="C189" s="10"/>
      <c r="D189" s="10"/>
      <c r="E189" s="10"/>
      <c r="F189" s="10"/>
      <c r="G189" s="10"/>
      <c r="H189" s="10"/>
      <c r="I189" s="12"/>
      <c r="J189" s="12"/>
      <c r="K189" s="10"/>
      <c r="L189" s="92"/>
      <c r="M189" s="10"/>
      <c r="N189" s="10"/>
      <c r="O189" s="92"/>
      <c r="AJ189" s="82"/>
      <c r="AK189" s="82"/>
      <c r="AL189" s="82"/>
      <c r="AM189" s="82"/>
    </row>
    <row r="190" spans="3:41" s="28" customFormat="1" x14ac:dyDescent="0.15">
      <c r="AJ190" s="82"/>
      <c r="AK190" s="82"/>
      <c r="AL190" s="82"/>
      <c r="AM190" s="82"/>
    </row>
    <row r="191" spans="3:41" s="28" customFormat="1" x14ac:dyDescent="0.15">
      <c r="AJ191" s="82"/>
      <c r="AK191" s="82"/>
      <c r="AL191" s="82"/>
      <c r="AM191" s="82"/>
    </row>
    <row r="192" spans="3:41" s="28" customFormat="1" x14ac:dyDescent="0.15">
      <c r="AJ192" s="82"/>
      <c r="AK192" s="82"/>
      <c r="AL192" s="82"/>
      <c r="AM192" s="82"/>
    </row>
    <row r="193" spans="3:39" ht="37.25" customHeight="1" x14ac:dyDescent="0.15"/>
    <row r="194" spans="3:39" s="34" customFormat="1" ht="21.5" customHeight="1" x14ac:dyDescent="0.15">
      <c r="AJ194" s="84"/>
      <c r="AK194" s="84"/>
      <c r="AL194" s="84"/>
      <c r="AM194" s="84"/>
    </row>
    <row r="195" spans="3:39" s="34" customFormat="1" ht="37.75" customHeight="1" x14ac:dyDescent="0.15">
      <c r="E195" s="104" t="s">
        <v>209</v>
      </c>
      <c r="F195" s="104"/>
      <c r="G195" s="104"/>
      <c r="AJ195" s="84"/>
      <c r="AK195" s="84"/>
      <c r="AL195" s="84"/>
      <c r="AM195" s="84"/>
    </row>
    <row r="196" spans="3:39" s="34" customFormat="1" x14ac:dyDescent="0.15">
      <c r="AJ196" s="84"/>
      <c r="AK196" s="84"/>
      <c r="AL196" s="84"/>
      <c r="AM196" s="84"/>
    </row>
    <row r="197" spans="3:39" s="34" customFormat="1" x14ac:dyDescent="0.15">
      <c r="AJ197" s="84"/>
      <c r="AK197" s="84"/>
      <c r="AL197" s="84"/>
      <c r="AM197" s="84"/>
    </row>
    <row r="198" spans="3:39" s="34" customFormat="1" x14ac:dyDescent="0.15">
      <c r="D198" s="35"/>
      <c r="AJ198" s="84"/>
      <c r="AK198" s="84"/>
      <c r="AL198" s="84"/>
      <c r="AM198" s="84"/>
    </row>
    <row r="199" spans="3:39" s="34" customFormat="1" x14ac:dyDescent="0.15">
      <c r="AJ199" s="84"/>
      <c r="AK199" s="84"/>
      <c r="AL199" s="84"/>
      <c r="AM199" s="84"/>
    </row>
    <row r="200" spans="3:39" s="34" customFormat="1" x14ac:dyDescent="0.15">
      <c r="AJ200" s="84"/>
      <c r="AK200" s="84"/>
      <c r="AL200" s="84"/>
      <c r="AM200" s="84"/>
    </row>
    <row r="201" spans="3:39" ht="56" x14ac:dyDescent="0.15">
      <c r="E201" s="36" t="s">
        <v>110</v>
      </c>
      <c r="AJ201" s="85" t="s">
        <v>124</v>
      </c>
      <c r="AK201" s="85" t="str">
        <f>E1</f>
        <v>Bedrijfsnaam</v>
      </c>
      <c r="AL201" s="85"/>
      <c r="AM201" s="85"/>
    </row>
    <row r="202" spans="3:39" x14ac:dyDescent="0.15">
      <c r="C202" s="65"/>
      <c r="D202" s="65"/>
      <c r="E202" s="65"/>
      <c r="F202" s="65"/>
      <c r="G202" s="65"/>
      <c r="H202" s="65"/>
      <c r="I202" s="65"/>
      <c r="J202" s="65"/>
      <c r="K202" s="65"/>
      <c r="M202" s="65"/>
      <c r="N202" s="65"/>
      <c r="P202" s="65"/>
      <c r="AJ202" s="86"/>
      <c r="AK202" s="86" t="s">
        <v>104</v>
      </c>
      <c r="AL202" s="86"/>
      <c r="AM202" s="86" t="s">
        <v>25</v>
      </c>
    </row>
    <row r="203" spans="3:39" ht="14" x14ac:dyDescent="0.15">
      <c r="C203" s="65"/>
      <c r="D203" s="65"/>
      <c r="E203" s="65"/>
      <c r="F203" s="65"/>
      <c r="G203" s="65"/>
      <c r="H203" s="65"/>
      <c r="I203" s="65"/>
      <c r="J203" s="65"/>
      <c r="K203" s="65"/>
      <c r="M203" s="65"/>
      <c r="N203" s="65"/>
      <c r="P203" s="65"/>
      <c r="AJ203" s="83" t="s">
        <v>76</v>
      </c>
      <c r="AK203" s="83">
        <f>E19</f>
        <v>0</v>
      </c>
      <c r="AL203" s="83" t="s">
        <v>76</v>
      </c>
      <c r="AM203" s="83">
        <f>Knop_1.1</f>
        <v>0</v>
      </c>
    </row>
    <row r="204" spans="3:39" ht="14" x14ac:dyDescent="0.15">
      <c r="C204" s="65"/>
      <c r="D204" s="65"/>
      <c r="E204" s="65"/>
      <c r="F204" s="65"/>
      <c r="G204" s="65"/>
      <c r="H204" s="65"/>
      <c r="I204" s="65"/>
      <c r="J204" s="65"/>
      <c r="K204" s="65"/>
      <c r="M204" s="65"/>
      <c r="N204" s="65"/>
      <c r="P204" s="65"/>
      <c r="AJ204" s="83" t="s">
        <v>77</v>
      </c>
      <c r="AK204" s="83">
        <f>AK23</f>
        <v>1</v>
      </c>
      <c r="AL204" s="83" t="s">
        <v>77</v>
      </c>
      <c r="AM204" s="83">
        <f>AM23</f>
        <v>1</v>
      </c>
    </row>
    <row r="205" spans="3:39" ht="18.5" customHeight="1" x14ac:dyDescent="0.15">
      <c r="C205" s="65"/>
      <c r="D205" s="65"/>
      <c r="E205" s="65"/>
      <c r="F205" s="65"/>
      <c r="G205" s="65"/>
      <c r="H205" s="65"/>
      <c r="I205" s="65"/>
      <c r="J205" s="65"/>
      <c r="K205" s="65"/>
      <c r="M205" s="65"/>
      <c r="N205" s="65"/>
      <c r="P205" s="65"/>
      <c r="AJ205" s="83" t="s">
        <v>78</v>
      </c>
      <c r="AK205" s="83">
        <f>AK30</f>
        <v>0</v>
      </c>
      <c r="AL205" s="83" t="s">
        <v>78</v>
      </c>
      <c r="AM205" s="83">
        <f>AM30</f>
        <v>0</v>
      </c>
    </row>
    <row r="206" spans="3:39" ht="14" x14ac:dyDescent="0.15">
      <c r="C206" s="65"/>
      <c r="D206" s="65"/>
      <c r="E206" s="65"/>
      <c r="F206" s="65"/>
      <c r="G206" s="65"/>
      <c r="H206" s="65"/>
      <c r="I206" s="65"/>
      <c r="J206" s="65"/>
      <c r="K206" s="65"/>
      <c r="M206" s="65"/>
      <c r="N206" s="65"/>
      <c r="P206" s="65"/>
      <c r="AJ206" s="83" t="s">
        <v>79</v>
      </c>
      <c r="AK206" s="83">
        <f>AK37</f>
        <v>0</v>
      </c>
      <c r="AL206" s="83" t="s">
        <v>79</v>
      </c>
      <c r="AM206" s="83">
        <f>AM37</f>
        <v>0</v>
      </c>
    </row>
    <row r="207" spans="3:39" ht="14" x14ac:dyDescent="0.15">
      <c r="C207" s="65"/>
      <c r="D207" s="65"/>
      <c r="E207" s="65"/>
      <c r="F207" s="65"/>
      <c r="G207" s="65"/>
      <c r="H207" s="65"/>
      <c r="I207" s="65"/>
      <c r="J207" s="65"/>
      <c r="K207" s="65"/>
      <c r="M207" s="65"/>
      <c r="N207" s="65"/>
      <c r="P207" s="65"/>
      <c r="AJ207" s="83" t="s">
        <v>80</v>
      </c>
      <c r="AK207" s="83">
        <f>AK43</f>
        <v>0</v>
      </c>
      <c r="AL207" s="83" t="s">
        <v>80</v>
      </c>
      <c r="AM207" s="83">
        <f>AM43</f>
        <v>0</v>
      </c>
    </row>
    <row r="208" spans="3:39" ht="14" x14ac:dyDescent="0.15">
      <c r="C208" s="65"/>
      <c r="D208" s="65"/>
      <c r="E208" s="65"/>
      <c r="F208" s="65"/>
      <c r="G208" s="65"/>
      <c r="H208" s="65"/>
      <c r="I208" s="65"/>
      <c r="J208" s="65"/>
      <c r="K208" s="65"/>
      <c r="M208" s="65"/>
      <c r="N208" s="65"/>
      <c r="P208" s="65"/>
      <c r="AJ208" s="83" t="s">
        <v>81</v>
      </c>
      <c r="AK208" s="83">
        <f>AK50</f>
        <v>0</v>
      </c>
      <c r="AL208" s="83" t="s">
        <v>81</v>
      </c>
      <c r="AM208" s="83">
        <f>AM50</f>
        <v>0</v>
      </c>
    </row>
    <row r="209" spans="3:40" ht="14" x14ac:dyDescent="0.15">
      <c r="C209" s="65"/>
      <c r="D209" s="65"/>
      <c r="E209" s="65"/>
      <c r="F209" s="65"/>
      <c r="G209" s="65"/>
      <c r="H209" s="65"/>
      <c r="I209" s="65"/>
      <c r="J209" s="65"/>
      <c r="K209" s="65"/>
      <c r="M209" s="65"/>
      <c r="N209" s="65"/>
      <c r="P209" s="65"/>
      <c r="AJ209" s="83" t="s">
        <v>82</v>
      </c>
      <c r="AK209" s="83">
        <f>AK55</f>
        <v>0</v>
      </c>
      <c r="AL209" s="83" t="s">
        <v>82</v>
      </c>
      <c r="AM209" s="83">
        <f>AM55</f>
        <v>0</v>
      </c>
    </row>
    <row r="210" spans="3:40" ht="14" x14ac:dyDescent="0.15">
      <c r="C210" s="65"/>
      <c r="D210" s="65"/>
      <c r="E210" s="65"/>
      <c r="F210" s="65"/>
      <c r="G210" s="65"/>
      <c r="H210" s="65"/>
      <c r="I210" s="65"/>
      <c r="J210" s="65"/>
      <c r="K210" s="65"/>
      <c r="M210" s="65"/>
      <c r="N210" s="65"/>
      <c r="P210" s="65"/>
      <c r="AJ210" s="83" t="s">
        <v>83</v>
      </c>
      <c r="AK210" s="83">
        <f>AK61</f>
        <v>0</v>
      </c>
      <c r="AL210" s="83" t="s">
        <v>83</v>
      </c>
      <c r="AM210" s="83">
        <f>AM61</f>
        <v>0</v>
      </c>
    </row>
    <row r="211" spans="3:40" ht="28" x14ac:dyDescent="0.15">
      <c r="C211" s="65"/>
      <c r="D211" s="65"/>
      <c r="E211" s="65"/>
      <c r="F211" s="65"/>
      <c r="G211" s="65"/>
      <c r="H211" s="65"/>
      <c r="I211" s="65"/>
      <c r="J211" s="65"/>
      <c r="K211" s="65"/>
      <c r="M211" s="65"/>
      <c r="N211" s="65"/>
      <c r="P211" s="65"/>
      <c r="AJ211" s="87" t="s">
        <v>106</v>
      </c>
      <c r="AK211" s="87" cm="1">
        <f t="array" ref="AK211">COUNT(IF(AK203:AK210&gt;0,AK203:AK210))</f>
        <v>1</v>
      </c>
      <c r="AL211" s="87"/>
      <c r="AM211" s="87">
        <f>SUM(AM204:AM210)</f>
        <v>1</v>
      </c>
    </row>
    <row r="212" spans="3:40" ht="28" x14ac:dyDescent="0.15">
      <c r="C212" s="65"/>
      <c r="D212" s="65"/>
      <c r="E212" s="65"/>
      <c r="F212" s="65"/>
      <c r="G212" s="65"/>
      <c r="H212" s="65"/>
      <c r="I212" s="65"/>
      <c r="J212" s="65"/>
      <c r="K212" s="65"/>
      <c r="M212" s="65"/>
      <c r="N212" s="65"/>
      <c r="P212" s="65"/>
      <c r="AJ212" s="87" t="s">
        <v>105</v>
      </c>
      <c r="AK212" s="87"/>
      <c r="AL212" s="87"/>
      <c r="AM212" s="88">
        <f>IFERROR(AM211/AK211,0)</f>
        <v>1</v>
      </c>
      <c r="AN212" s="37"/>
    </row>
    <row r="213" spans="3:40" ht="98" x14ac:dyDescent="0.15">
      <c r="C213" s="65"/>
      <c r="D213" s="65"/>
      <c r="E213" s="65"/>
      <c r="F213" s="65"/>
      <c r="G213" s="65"/>
      <c r="H213" s="65"/>
      <c r="I213" s="65"/>
      <c r="J213" s="65"/>
      <c r="K213" s="65"/>
      <c r="M213" s="65"/>
      <c r="N213" s="65"/>
      <c r="P213" s="65"/>
      <c r="AJ213" s="87" t="s">
        <v>126</v>
      </c>
      <c r="AK213" s="87">
        <f>IF(AM212&lt;0.2,1,0)</f>
        <v>0</v>
      </c>
      <c r="AL213" s="87" t="s">
        <v>190</v>
      </c>
      <c r="AM213" s="88"/>
      <c r="AN213" s="37"/>
    </row>
    <row r="214" spans="3:40" ht="112" x14ac:dyDescent="0.15">
      <c r="C214" s="65"/>
      <c r="D214" s="65"/>
      <c r="E214" s="65"/>
      <c r="F214" s="65"/>
      <c r="G214" s="65"/>
      <c r="H214" s="65"/>
      <c r="I214" s="65"/>
      <c r="J214" s="65"/>
      <c r="K214" s="65"/>
      <c r="M214" s="65"/>
      <c r="N214" s="65"/>
      <c r="P214" s="65"/>
      <c r="AJ214" s="87" t="s">
        <v>127</v>
      </c>
      <c r="AK214" s="87">
        <f>IF(AND(AM212&gt;0.2,AM212&lt;0.4),1,0)</f>
        <v>0</v>
      </c>
      <c r="AL214" s="87" t="s">
        <v>191</v>
      </c>
      <c r="AM214" s="88"/>
      <c r="AN214" s="37"/>
    </row>
    <row r="215" spans="3:40" ht="98" x14ac:dyDescent="0.15">
      <c r="C215" s="65"/>
      <c r="D215" s="65"/>
      <c r="E215" s="65"/>
      <c r="F215" s="65"/>
      <c r="G215" s="65"/>
      <c r="H215" s="65"/>
      <c r="I215" s="65"/>
      <c r="J215" s="65"/>
      <c r="K215" s="65"/>
      <c r="M215" s="65"/>
      <c r="N215" s="65"/>
      <c r="P215" s="65"/>
      <c r="AJ215" s="87" t="s">
        <v>128</v>
      </c>
      <c r="AK215" s="87">
        <f>IF(AND(AM212&gt;0.4,AM212&lt;0.6),1,0)</f>
        <v>0</v>
      </c>
      <c r="AL215" s="87" t="s">
        <v>192</v>
      </c>
      <c r="AM215" s="88"/>
      <c r="AN215" s="37"/>
    </row>
    <row r="216" spans="3:40" ht="84" x14ac:dyDescent="0.15">
      <c r="C216" s="65"/>
      <c r="D216" s="65"/>
      <c r="E216" s="65"/>
      <c r="F216" s="65"/>
      <c r="G216" s="65"/>
      <c r="H216" s="65"/>
      <c r="I216" s="65"/>
      <c r="J216" s="65"/>
      <c r="K216" s="65"/>
      <c r="M216" s="65"/>
      <c r="N216" s="65"/>
      <c r="P216" s="65"/>
      <c r="AJ216" s="87" t="s">
        <v>129</v>
      </c>
      <c r="AK216" s="87">
        <f>IF(AND(AM212&gt;0.6,AM212&lt;0.8),1,0)</f>
        <v>0</v>
      </c>
      <c r="AL216" s="87" t="s">
        <v>193</v>
      </c>
      <c r="AM216" s="88"/>
      <c r="AN216" s="37"/>
    </row>
    <row r="217" spans="3:40" ht="84" x14ac:dyDescent="0.15">
      <c r="C217" s="65"/>
      <c r="D217" s="65"/>
      <c r="E217" s="65"/>
      <c r="F217" s="65"/>
      <c r="G217" s="65"/>
      <c r="H217" s="65"/>
      <c r="I217" s="65"/>
      <c r="J217" s="65"/>
      <c r="K217" s="65"/>
      <c r="M217" s="65"/>
      <c r="N217" s="65"/>
      <c r="P217" s="65"/>
      <c r="AJ217" s="87" t="s">
        <v>130</v>
      </c>
      <c r="AK217" s="87">
        <f>IF(AND(AM212&gt;0.8,AM212&lt;1.1),1,0)</f>
        <v>1</v>
      </c>
      <c r="AL217" s="87" t="s">
        <v>194</v>
      </c>
      <c r="AM217" s="88"/>
      <c r="AN217" s="37"/>
    </row>
    <row r="218" spans="3:40" x14ac:dyDescent="0.15">
      <c r="C218" s="65"/>
      <c r="D218" s="65"/>
      <c r="E218" s="65"/>
      <c r="F218" s="65"/>
      <c r="G218" s="65"/>
      <c r="H218" s="65"/>
      <c r="I218" s="65"/>
      <c r="J218" s="65"/>
      <c r="K218" s="65"/>
      <c r="M218" s="65"/>
      <c r="N218" s="65"/>
      <c r="P218" s="65"/>
      <c r="AJ218" s="87"/>
      <c r="AK218" s="87"/>
      <c r="AL218" s="87"/>
      <c r="AM218" s="88"/>
      <c r="AN218" s="37"/>
    </row>
    <row r="219" spans="3:40" x14ac:dyDescent="0.15">
      <c r="C219" s="65"/>
      <c r="D219" s="65"/>
      <c r="E219" s="65"/>
      <c r="F219" s="65"/>
      <c r="G219" s="65"/>
      <c r="H219" s="65"/>
      <c r="I219" s="65"/>
      <c r="J219" s="65"/>
      <c r="K219" s="65"/>
      <c r="M219" s="65"/>
      <c r="N219" s="65"/>
      <c r="P219" s="65"/>
      <c r="AJ219" s="87"/>
      <c r="AK219" s="87"/>
      <c r="AL219" s="87"/>
      <c r="AM219" s="88"/>
      <c r="AN219" s="37"/>
    </row>
    <row r="220" spans="3:40" x14ac:dyDescent="0.15">
      <c r="C220" s="65"/>
      <c r="D220" s="65"/>
      <c r="E220" s="65"/>
      <c r="F220" s="65"/>
      <c r="G220" s="65"/>
      <c r="H220" s="65"/>
      <c r="I220" s="65"/>
      <c r="J220" s="65"/>
      <c r="K220" s="65"/>
      <c r="M220" s="65"/>
      <c r="N220" s="65"/>
      <c r="P220" s="65"/>
      <c r="AM220" s="89"/>
    </row>
    <row r="221" spans="3:40" ht="14" x14ac:dyDescent="0.15">
      <c r="C221" s="65"/>
      <c r="D221" s="65"/>
      <c r="E221" s="65"/>
      <c r="F221" s="65"/>
      <c r="G221" s="65"/>
      <c r="H221" s="65"/>
      <c r="I221" s="65"/>
      <c r="J221" s="65"/>
      <c r="K221" s="65"/>
      <c r="M221" s="65"/>
      <c r="N221" s="65"/>
      <c r="P221" s="65"/>
      <c r="AJ221" s="83" t="s">
        <v>84</v>
      </c>
      <c r="AK221" s="83">
        <f>AK75</f>
        <v>0</v>
      </c>
      <c r="AL221" s="83" t="s">
        <v>84</v>
      </c>
      <c r="AM221" s="83">
        <f>AM75</f>
        <v>0</v>
      </c>
    </row>
    <row r="222" spans="3:40" ht="14" x14ac:dyDescent="0.15">
      <c r="C222" s="65"/>
      <c r="D222" s="65"/>
      <c r="E222" s="65"/>
      <c r="F222" s="65"/>
      <c r="G222" s="65"/>
      <c r="H222" s="65"/>
      <c r="I222" s="65"/>
      <c r="J222" s="65"/>
      <c r="K222" s="65"/>
      <c r="M222" s="65"/>
      <c r="N222" s="65"/>
      <c r="P222" s="65"/>
      <c r="AJ222" s="83" t="s">
        <v>85</v>
      </c>
      <c r="AK222" s="83">
        <f>AK82</f>
        <v>0</v>
      </c>
      <c r="AL222" s="83" t="s">
        <v>85</v>
      </c>
      <c r="AM222" s="83">
        <f>AM82</f>
        <v>0</v>
      </c>
    </row>
    <row r="223" spans="3:40" ht="14" x14ac:dyDescent="0.15">
      <c r="C223" s="65"/>
      <c r="D223" s="65"/>
      <c r="E223" s="65"/>
      <c r="F223" s="65"/>
      <c r="G223" s="65"/>
      <c r="H223" s="65"/>
      <c r="I223" s="65"/>
      <c r="J223" s="65"/>
      <c r="K223" s="65"/>
      <c r="M223" s="65"/>
      <c r="N223" s="65"/>
      <c r="P223" s="65"/>
      <c r="AJ223" s="83" t="s">
        <v>86</v>
      </c>
      <c r="AK223" s="83">
        <f>AK87</f>
        <v>0</v>
      </c>
      <c r="AL223" s="83" t="s">
        <v>86</v>
      </c>
      <c r="AM223" s="83">
        <f>AM87</f>
        <v>0</v>
      </c>
    </row>
    <row r="224" spans="3:40" ht="14" x14ac:dyDescent="0.15">
      <c r="C224" s="65"/>
      <c r="D224" s="65"/>
      <c r="E224" s="65"/>
      <c r="F224" s="65"/>
      <c r="G224" s="65"/>
      <c r="H224" s="65"/>
      <c r="I224" s="65"/>
      <c r="J224" s="65"/>
      <c r="K224" s="65"/>
      <c r="M224" s="65"/>
      <c r="N224" s="65"/>
      <c r="P224" s="65"/>
      <c r="AJ224" s="83" t="s">
        <v>87</v>
      </c>
      <c r="AK224" s="83">
        <f>AK93</f>
        <v>0</v>
      </c>
      <c r="AL224" s="83" t="s">
        <v>87</v>
      </c>
      <c r="AM224" s="83">
        <f>AM93</f>
        <v>0</v>
      </c>
    </row>
    <row r="225" spans="3:39" ht="14" x14ac:dyDescent="0.15">
      <c r="C225" s="65"/>
      <c r="D225" s="65"/>
      <c r="E225" s="65"/>
      <c r="F225" s="65"/>
      <c r="G225" s="65"/>
      <c r="H225" s="65"/>
      <c r="I225" s="65"/>
      <c r="J225" s="65"/>
      <c r="K225" s="65"/>
      <c r="M225" s="65"/>
      <c r="N225" s="65"/>
      <c r="P225" s="65"/>
      <c r="AJ225" s="83" t="s">
        <v>88</v>
      </c>
      <c r="AK225" s="83">
        <f>AK101</f>
        <v>0</v>
      </c>
      <c r="AL225" s="83" t="s">
        <v>88</v>
      </c>
      <c r="AM225" s="83">
        <f>AM101</f>
        <v>0</v>
      </c>
    </row>
    <row r="226" spans="3:39" ht="14" x14ac:dyDescent="0.15">
      <c r="C226" s="65"/>
      <c r="D226" s="65"/>
      <c r="E226" s="65"/>
      <c r="F226" s="65"/>
      <c r="G226" s="65"/>
      <c r="H226" s="65"/>
      <c r="I226" s="65"/>
      <c r="J226" s="65"/>
      <c r="K226" s="65"/>
      <c r="M226" s="65"/>
      <c r="N226" s="65"/>
      <c r="P226" s="65"/>
      <c r="AJ226" s="83" t="s">
        <v>89</v>
      </c>
      <c r="AK226" s="83">
        <f>AK107</f>
        <v>0</v>
      </c>
      <c r="AL226" s="83" t="s">
        <v>89</v>
      </c>
      <c r="AM226" s="83">
        <f>AM107</f>
        <v>0</v>
      </c>
    </row>
    <row r="227" spans="3:39" ht="14" x14ac:dyDescent="0.15">
      <c r="C227" s="65"/>
      <c r="D227" s="65"/>
      <c r="E227" s="65"/>
      <c r="F227" s="65"/>
      <c r="G227" s="65"/>
      <c r="H227" s="65"/>
      <c r="I227" s="65"/>
      <c r="J227" s="65"/>
      <c r="K227" s="65"/>
      <c r="M227" s="65"/>
      <c r="N227" s="65"/>
      <c r="P227" s="65"/>
      <c r="AJ227" s="83" t="s">
        <v>90</v>
      </c>
      <c r="AK227" s="83">
        <f>AK116</f>
        <v>0</v>
      </c>
      <c r="AL227" s="83" t="s">
        <v>90</v>
      </c>
      <c r="AM227" s="83">
        <f>AM116</f>
        <v>0</v>
      </c>
    </row>
    <row r="228" spans="3:39" ht="14" x14ac:dyDescent="0.15">
      <c r="C228" s="65"/>
      <c r="D228" s="65"/>
      <c r="E228" s="65"/>
      <c r="F228" s="65"/>
      <c r="G228" s="65"/>
      <c r="H228" s="65"/>
      <c r="I228" s="65"/>
      <c r="J228" s="65"/>
      <c r="K228" s="65"/>
      <c r="M228" s="65"/>
      <c r="N228" s="65"/>
      <c r="P228" s="65"/>
      <c r="AJ228" s="83" t="s">
        <v>91</v>
      </c>
      <c r="AK228" s="83">
        <f>AK121</f>
        <v>0</v>
      </c>
      <c r="AL228" s="83" t="s">
        <v>91</v>
      </c>
      <c r="AM228" s="83">
        <f>AM121</f>
        <v>0</v>
      </c>
    </row>
    <row r="229" spans="3:39" ht="14" x14ac:dyDescent="0.15">
      <c r="C229" s="65"/>
      <c r="D229" s="65"/>
      <c r="E229" s="65"/>
      <c r="F229" s="65"/>
      <c r="G229" s="65"/>
      <c r="H229" s="65"/>
      <c r="I229" s="65"/>
      <c r="J229" s="65"/>
      <c r="K229" s="65"/>
      <c r="M229" s="65"/>
      <c r="N229" s="65"/>
      <c r="P229" s="65"/>
      <c r="AJ229" s="83" t="s">
        <v>92</v>
      </c>
      <c r="AK229" s="83">
        <f>AK126</f>
        <v>0</v>
      </c>
      <c r="AL229" s="83" t="s">
        <v>92</v>
      </c>
      <c r="AM229" s="83">
        <f>AM126</f>
        <v>0</v>
      </c>
    </row>
    <row r="230" spans="3:39" ht="14" x14ac:dyDescent="0.15">
      <c r="C230" s="65"/>
      <c r="D230" s="65"/>
      <c r="E230" s="65"/>
      <c r="F230" s="65"/>
      <c r="G230" s="65"/>
      <c r="H230" s="65"/>
      <c r="I230" s="65"/>
      <c r="J230" s="65"/>
      <c r="K230" s="65"/>
      <c r="M230" s="65"/>
      <c r="N230" s="65"/>
      <c r="P230" s="65"/>
      <c r="AJ230" s="83" t="s">
        <v>93</v>
      </c>
      <c r="AK230" s="83">
        <f>AK131</f>
        <v>0</v>
      </c>
      <c r="AL230" s="83" t="s">
        <v>93</v>
      </c>
      <c r="AM230" s="83">
        <f>AM131</f>
        <v>0</v>
      </c>
    </row>
    <row r="231" spans="3:39" ht="14" x14ac:dyDescent="0.15">
      <c r="C231" s="65"/>
      <c r="D231" s="65"/>
      <c r="E231" s="65"/>
      <c r="F231" s="65"/>
      <c r="G231" s="65"/>
      <c r="H231" s="65"/>
      <c r="I231" s="65"/>
      <c r="J231" s="65"/>
      <c r="K231" s="65"/>
      <c r="M231" s="65"/>
      <c r="N231" s="65"/>
      <c r="P231" s="65"/>
      <c r="AJ231" s="83" t="s">
        <v>94</v>
      </c>
      <c r="AK231" s="83">
        <f>AK136</f>
        <v>0</v>
      </c>
      <c r="AL231" s="83" t="s">
        <v>94</v>
      </c>
      <c r="AM231" s="83">
        <f>AM136</f>
        <v>0</v>
      </c>
    </row>
    <row r="232" spans="3:39" ht="14" x14ac:dyDescent="0.15">
      <c r="C232" s="65"/>
      <c r="D232" s="65"/>
      <c r="E232" s="65"/>
      <c r="F232" s="65"/>
      <c r="G232" s="65"/>
      <c r="H232" s="65"/>
      <c r="I232" s="65"/>
      <c r="J232" s="65"/>
      <c r="K232" s="65"/>
      <c r="M232" s="65"/>
      <c r="N232" s="65"/>
      <c r="P232" s="65"/>
      <c r="AJ232" s="83" t="s">
        <v>95</v>
      </c>
      <c r="AK232" s="83">
        <f>AK141</f>
        <v>0</v>
      </c>
      <c r="AL232" s="83" t="s">
        <v>95</v>
      </c>
      <c r="AM232" s="83">
        <f>AM141</f>
        <v>0</v>
      </c>
    </row>
    <row r="233" spans="3:39" ht="14" x14ac:dyDescent="0.15">
      <c r="C233" s="65"/>
      <c r="D233" s="65"/>
      <c r="E233" s="65"/>
      <c r="F233" s="65"/>
      <c r="G233" s="65"/>
      <c r="H233" s="65"/>
      <c r="I233" s="65"/>
      <c r="J233" s="65"/>
      <c r="K233" s="65"/>
      <c r="M233" s="65"/>
      <c r="N233" s="65"/>
      <c r="P233" s="65"/>
      <c r="AJ233" s="83" t="s">
        <v>96</v>
      </c>
      <c r="AK233" s="83">
        <f>AK146</f>
        <v>0</v>
      </c>
      <c r="AL233" s="83" t="s">
        <v>96</v>
      </c>
      <c r="AM233" s="83">
        <f>AM146</f>
        <v>0</v>
      </c>
    </row>
    <row r="234" spans="3:39" ht="14" x14ac:dyDescent="0.15">
      <c r="C234" s="65"/>
      <c r="D234" s="65"/>
      <c r="E234" s="65"/>
      <c r="F234" s="65"/>
      <c r="G234" s="65"/>
      <c r="H234" s="65"/>
      <c r="I234" s="65"/>
      <c r="J234" s="65"/>
      <c r="K234" s="65"/>
      <c r="M234" s="65"/>
      <c r="N234" s="65"/>
      <c r="P234" s="65"/>
      <c r="AJ234" s="83" t="s">
        <v>97</v>
      </c>
      <c r="AK234" s="83">
        <f>AK154</f>
        <v>0</v>
      </c>
      <c r="AL234" s="83" t="s">
        <v>97</v>
      </c>
      <c r="AM234" s="83">
        <f>AM154</f>
        <v>0</v>
      </c>
    </row>
    <row r="235" spans="3:39" ht="14" x14ac:dyDescent="0.15">
      <c r="C235" s="65"/>
      <c r="D235" s="65"/>
      <c r="E235" s="65"/>
      <c r="F235" s="65"/>
      <c r="G235" s="65"/>
      <c r="H235" s="65"/>
      <c r="I235" s="65"/>
      <c r="J235" s="65"/>
      <c r="K235" s="65"/>
      <c r="M235" s="65"/>
      <c r="N235" s="65"/>
      <c r="P235" s="65"/>
      <c r="AJ235" s="83" t="s">
        <v>98</v>
      </c>
      <c r="AK235" s="83">
        <f>AK160</f>
        <v>0</v>
      </c>
      <c r="AL235" s="83" t="s">
        <v>98</v>
      </c>
      <c r="AM235" s="83">
        <f>AM160</f>
        <v>0</v>
      </c>
    </row>
    <row r="236" spans="3:39" ht="14" x14ac:dyDescent="0.15">
      <c r="C236" s="65"/>
      <c r="D236" s="65"/>
      <c r="E236" s="65"/>
      <c r="F236" s="65"/>
      <c r="G236" s="65"/>
      <c r="H236" s="65"/>
      <c r="I236" s="65"/>
      <c r="J236" s="65"/>
      <c r="K236" s="65"/>
      <c r="M236" s="65"/>
      <c r="N236" s="65"/>
      <c r="P236" s="65"/>
      <c r="AJ236" s="83" t="s">
        <v>99</v>
      </c>
      <c r="AK236" s="83">
        <f>AK165</f>
        <v>0</v>
      </c>
      <c r="AL236" s="83" t="s">
        <v>99</v>
      </c>
      <c r="AM236" s="83">
        <f>AM165</f>
        <v>0</v>
      </c>
    </row>
    <row r="237" spans="3:39" ht="14" x14ac:dyDescent="0.15">
      <c r="C237" s="65"/>
      <c r="D237" s="65"/>
      <c r="E237" s="65"/>
      <c r="F237" s="65"/>
      <c r="G237" s="65"/>
      <c r="H237" s="65"/>
      <c r="I237" s="65"/>
      <c r="J237" s="65"/>
      <c r="K237" s="65"/>
      <c r="M237" s="65"/>
      <c r="N237" s="65"/>
      <c r="P237" s="65"/>
      <c r="AJ237" s="83" t="s">
        <v>100</v>
      </c>
      <c r="AK237" s="83">
        <f>AK170</f>
        <v>0</v>
      </c>
      <c r="AL237" s="83" t="s">
        <v>100</v>
      </c>
      <c r="AM237" s="83">
        <f>AM170</f>
        <v>0</v>
      </c>
    </row>
    <row r="238" spans="3:39" ht="14" x14ac:dyDescent="0.15">
      <c r="C238" s="65"/>
      <c r="D238" s="65"/>
      <c r="E238" s="65"/>
      <c r="F238" s="65"/>
      <c r="G238" s="65"/>
      <c r="H238" s="65"/>
      <c r="I238" s="65"/>
      <c r="J238" s="65"/>
      <c r="K238" s="65"/>
      <c r="M238" s="65"/>
      <c r="N238" s="65"/>
      <c r="P238" s="65"/>
      <c r="AJ238" s="83" t="s">
        <v>101</v>
      </c>
      <c r="AK238" s="83">
        <f>AK175</f>
        <v>0</v>
      </c>
      <c r="AL238" s="83" t="s">
        <v>101</v>
      </c>
      <c r="AM238" s="83">
        <f>AM175</f>
        <v>0</v>
      </c>
    </row>
    <row r="239" spans="3:39" ht="14" x14ac:dyDescent="0.15">
      <c r="C239" s="65"/>
      <c r="D239" s="65"/>
      <c r="E239" s="65"/>
      <c r="F239" s="65"/>
      <c r="G239" s="65"/>
      <c r="H239" s="65"/>
      <c r="I239" s="65"/>
      <c r="J239" s="65"/>
      <c r="K239" s="65"/>
      <c r="M239" s="65"/>
      <c r="N239" s="65"/>
      <c r="P239" s="65"/>
      <c r="AJ239" s="83" t="s">
        <v>102</v>
      </c>
      <c r="AK239" s="83">
        <f>AK180</f>
        <v>0</v>
      </c>
      <c r="AL239" s="83" t="s">
        <v>102</v>
      </c>
      <c r="AM239" s="83">
        <f>AM180</f>
        <v>0</v>
      </c>
    </row>
    <row r="240" spans="3:39" ht="14" x14ac:dyDescent="0.15">
      <c r="C240" s="65"/>
      <c r="D240" s="65"/>
      <c r="E240" s="65"/>
      <c r="F240" s="65"/>
      <c r="G240" s="65"/>
      <c r="H240" s="65"/>
      <c r="I240" s="65"/>
      <c r="J240" s="65"/>
      <c r="K240" s="65"/>
      <c r="M240" s="65"/>
      <c r="N240" s="65"/>
      <c r="P240" s="65"/>
      <c r="AJ240" s="83" t="s">
        <v>103</v>
      </c>
      <c r="AK240" s="83">
        <f>AK186</f>
        <v>0</v>
      </c>
      <c r="AL240" s="83" t="s">
        <v>103</v>
      </c>
      <c r="AM240" s="83">
        <f>AM186</f>
        <v>0</v>
      </c>
    </row>
    <row r="241" spans="3:51" ht="28" x14ac:dyDescent="0.15">
      <c r="C241" s="65"/>
      <c r="D241" s="65"/>
      <c r="E241" s="65"/>
      <c r="F241" s="65"/>
      <c r="G241" s="65"/>
      <c r="H241" s="65"/>
      <c r="I241" s="65"/>
      <c r="J241" s="65"/>
      <c r="K241" s="65"/>
      <c r="M241" s="65"/>
      <c r="N241" s="65"/>
      <c r="P241" s="65"/>
      <c r="AJ241" s="87" t="s">
        <v>106</v>
      </c>
      <c r="AK241" s="87" cm="1">
        <f t="array" ref="AK241">COUNT(IF(AK222:AK239&gt;0,AK222:AK239))</f>
        <v>0</v>
      </c>
      <c r="AL241" s="87"/>
      <c r="AM241" s="87">
        <f>SUM(AM221:AM240)</f>
        <v>0</v>
      </c>
    </row>
    <row r="242" spans="3:51" ht="28" x14ac:dyDescent="0.15">
      <c r="C242" s="65"/>
      <c r="D242" s="65"/>
      <c r="E242" s="65"/>
      <c r="F242" s="65"/>
      <c r="G242" s="65"/>
      <c r="H242" s="65"/>
      <c r="I242" s="65"/>
      <c r="J242" s="65"/>
      <c r="K242" s="65"/>
      <c r="M242" s="65"/>
      <c r="N242" s="65"/>
      <c r="P242" s="65"/>
      <c r="AJ242" s="87" t="s">
        <v>105</v>
      </c>
      <c r="AM242" s="88">
        <f>IFERROR(AM241/AK241,0)</f>
        <v>0</v>
      </c>
    </row>
    <row r="243" spans="3:51" x14ac:dyDescent="0.15">
      <c r="C243" s="65"/>
      <c r="D243" s="65"/>
      <c r="E243" s="65"/>
      <c r="F243" s="65"/>
      <c r="G243" s="65"/>
      <c r="H243" s="65"/>
      <c r="I243" s="65"/>
      <c r="J243" s="65"/>
      <c r="K243" s="65"/>
      <c r="M243" s="65"/>
      <c r="N243" s="65"/>
      <c r="P243" s="65"/>
    </row>
    <row r="244" spans="3:51" ht="70" x14ac:dyDescent="0.15">
      <c r="C244" s="65"/>
      <c r="D244" s="65"/>
      <c r="E244" s="65"/>
      <c r="F244" s="65"/>
      <c r="G244" s="65"/>
      <c r="H244" s="65"/>
      <c r="I244" s="65"/>
      <c r="J244" s="65"/>
      <c r="K244" s="65"/>
      <c r="M244" s="65"/>
      <c r="N244" s="65"/>
      <c r="P244" s="65"/>
      <c r="AJ244" s="87" t="s">
        <v>126</v>
      </c>
      <c r="AK244" s="87">
        <f>IF(AM242&lt;0.2,1,0)</f>
        <v>1</v>
      </c>
      <c r="AL244" s="87" t="s">
        <v>175</v>
      </c>
    </row>
    <row r="245" spans="3:51" ht="70" x14ac:dyDescent="0.15">
      <c r="C245" s="65"/>
      <c r="D245" s="65"/>
      <c r="E245" s="65"/>
      <c r="F245" s="65"/>
      <c r="G245" s="65"/>
      <c r="H245" s="65"/>
      <c r="I245" s="65"/>
      <c r="J245" s="65"/>
      <c r="K245" s="65"/>
      <c r="M245" s="65"/>
      <c r="N245" s="65"/>
      <c r="P245" s="65"/>
      <c r="AJ245" s="87" t="s">
        <v>127</v>
      </c>
      <c r="AK245" s="87">
        <f>IF(AND(AM242&gt;0.2,AM242&lt;0.4),1,0)</f>
        <v>0</v>
      </c>
      <c r="AL245" s="87" t="s">
        <v>176</v>
      </c>
    </row>
    <row r="246" spans="3:51" ht="98" x14ac:dyDescent="0.15">
      <c r="C246" s="65"/>
      <c r="D246" s="65"/>
      <c r="E246" s="65"/>
      <c r="F246" s="65"/>
      <c r="G246" s="65"/>
      <c r="H246" s="65"/>
      <c r="I246" s="65"/>
      <c r="J246" s="65"/>
      <c r="K246" s="65"/>
      <c r="M246" s="65"/>
      <c r="N246" s="65"/>
      <c r="P246" s="65"/>
      <c r="AJ246" s="87" t="s">
        <v>128</v>
      </c>
      <c r="AK246" s="87">
        <f>IF(AND(AM242&gt;0.4,AM242&lt;0.6),1,0)</f>
        <v>0</v>
      </c>
      <c r="AL246" s="87" t="s">
        <v>177</v>
      </c>
    </row>
    <row r="247" spans="3:51" ht="98" x14ac:dyDescent="0.15">
      <c r="AJ247" s="87" t="s">
        <v>129</v>
      </c>
      <c r="AK247" s="87">
        <f>IF(AND(AM242&gt;0.6,AM242&lt;0.8),1,0)</f>
        <v>0</v>
      </c>
      <c r="AL247" s="87" t="s">
        <v>179</v>
      </c>
      <c r="AM247" s="90"/>
      <c r="AN247" s="37"/>
      <c r="AO247" s="37"/>
      <c r="AP247" s="37"/>
      <c r="AQ247" s="37"/>
      <c r="AR247" s="37"/>
      <c r="AS247" s="37"/>
      <c r="AT247" s="37"/>
      <c r="AU247" s="37"/>
      <c r="AV247" s="37"/>
      <c r="AW247" s="37"/>
      <c r="AX247" s="37"/>
      <c r="AY247" s="37"/>
    </row>
    <row r="248" spans="3:51" ht="84" x14ac:dyDescent="0.15">
      <c r="AJ248" s="87" t="s">
        <v>130</v>
      </c>
      <c r="AK248" s="87">
        <f>IF(AND(AM242&gt;0.8,AM242&lt;1.1),1,0)</f>
        <v>0</v>
      </c>
      <c r="AL248" s="87" t="s">
        <v>178</v>
      </c>
      <c r="AM248" s="90"/>
      <c r="AN248" s="37"/>
      <c r="AO248" s="37"/>
      <c r="AP248" s="37"/>
      <c r="AQ248" s="37"/>
      <c r="AR248" s="37"/>
      <c r="AS248" s="37"/>
      <c r="AT248" s="37"/>
      <c r="AU248" s="37"/>
      <c r="AV248" s="37"/>
      <c r="AW248" s="37"/>
      <c r="AX248" s="37"/>
      <c r="AY248" s="37"/>
    </row>
    <row r="249" spans="3:51" x14ac:dyDescent="0.15">
      <c r="AM249" s="90"/>
      <c r="AN249" s="37"/>
      <c r="AO249" s="37"/>
      <c r="AP249" s="37"/>
      <c r="AQ249" s="37"/>
      <c r="AR249" s="37"/>
      <c r="AS249" s="37"/>
      <c r="AT249" s="37"/>
      <c r="AU249" s="37"/>
      <c r="AV249" s="37"/>
      <c r="AW249" s="37"/>
      <c r="AX249" s="37"/>
      <c r="AY249" s="37"/>
    </row>
    <row r="250" spans="3:51" x14ac:dyDescent="0.15">
      <c r="AM250" s="90"/>
      <c r="AN250" s="37"/>
      <c r="AO250" s="37"/>
      <c r="AP250" s="37"/>
      <c r="AQ250" s="37"/>
      <c r="AR250" s="37"/>
      <c r="AS250" s="37"/>
      <c r="AT250" s="37"/>
      <c r="AU250" s="37"/>
      <c r="AV250" s="37"/>
      <c r="AW250" s="37"/>
      <c r="AX250" s="37"/>
      <c r="AY250" s="37"/>
    </row>
    <row r="251" spans="3:51" ht="409.6" x14ac:dyDescent="0.15">
      <c r="AJ251" s="83" t="s">
        <v>131</v>
      </c>
      <c r="AK251" s="83">
        <f>IF(AND($AM$212&gt;-1,$AM$212&lt;0.5,$AM$242&gt;-1,$AM$242&lt;0.5),1,0)</f>
        <v>0</v>
      </c>
      <c r="AL251" s="83" t="s">
        <v>210</v>
      </c>
      <c r="AM251" s="90"/>
      <c r="AN251" s="37"/>
      <c r="AO251" s="37"/>
      <c r="AP251" s="37"/>
      <c r="AQ251" s="37"/>
      <c r="AR251" s="37"/>
      <c r="AS251" s="37"/>
      <c r="AT251" s="37"/>
      <c r="AU251" s="37"/>
      <c r="AV251" s="37"/>
      <c r="AW251" s="37"/>
      <c r="AX251" s="37"/>
      <c r="AY251" s="37"/>
    </row>
    <row r="252" spans="3:51" ht="384" x14ac:dyDescent="0.15">
      <c r="AJ252" s="83" t="s">
        <v>133</v>
      </c>
      <c r="AK252" s="83">
        <f>IF(AND($AM$212&gt;-1,$AM$212&lt;0.5,$AM$242&gt;0.4999,$AM$242&lt;1.1),1,0)</f>
        <v>0</v>
      </c>
      <c r="AL252" s="83" t="s">
        <v>211</v>
      </c>
      <c r="AM252" s="90"/>
      <c r="AN252" s="37"/>
      <c r="AO252" s="37"/>
      <c r="AP252" s="37"/>
      <c r="AQ252" s="37"/>
      <c r="AR252" s="37"/>
      <c r="AS252" s="37"/>
      <c r="AT252" s="37"/>
      <c r="AU252" s="37"/>
      <c r="AV252" s="37"/>
      <c r="AW252" s="37"/>
      <c r="AX252" s="37"/>
      <c r="AY252" s="37"/>
    </row>
    <row r="253" spans="3:51" ht="332" x14ac:dyDescent="0.15">
      <c r="AJ253" s="83" t="s">
        <v>137</v>
      </c>
      <c r="AK253" s="83">
        <f>IF(AND($AM$212&gt;0.49999,$AM$212&lt;1.1,$AM$242&gt;-1,$AM$242&lt;0.5),1,0)</f>
        <v>1</v>
      </c>
      <c r="AL253" s="83" t="s">
        <v>212</v>
      </c>
    </row>
    <row r="254" spans="3:51" ht="306" x14ac:dyDescent="0.15">
      <c r="AJ254" s="83" t="s">
        <v>139</v>
      </c>
      <c r="AK254" s="83">
        <f>IF(AND($AM$212&gt;0.4999,$AM$212&lt;1.1,$AM$242&gt;0.4999,$AM$242&lt;1.1),1,0)</f>
        <v>0</v>
      </c>
      <c r="AL254" s="83" t="s">
        <v>213</v>
      </c>
    </row>
    <row r="261" spans="36:45" ht="14" x14ac:dyDescent="0.15">
      <c r="AJ261" s="91" t="s">
        <v>197</v>
      </c>
      <c r="AK261" s="91"/>
      <c r="AL261" s="91"/>
    </row>
    <row r="262" spans="36:45" x14ac:dyDescent="0.15">
      <c r="AJ262" s="91"/>
      <c r="AK262" s="91"/>
      <c r="AL262" s="91"/>
      <c r="AO262" s="37"/>
      <c r="AP262" s="37"/>
    </row>
    <row r="263" spans="36:45" ht="371" x14ac:dyDescent="0.15">
      <c r="AJ263" s="91" t="s">
        <v>131</v>
      </c>
      <c r="AK263" s="91">
        <f>IF(AND($AM$212&gt;-1,$AM$212&lt;0.33,$AM$242&gt;-1,$AM$242&lt;0.33),1,0)</f>
        <v>0</v>
      </c>
      <c r="AL263" s="91" t="s">
        <v>196</v>
      </c>
      <c r="AO263" s="37"/>
      <c r="AP263" s="37"/>
    </row>
    <row r="264" spans="36:45" ht="14" x14ac:dyDescent="0.15">
      <c r="AJ264" s="91" t="s">
        <v>132</v>
      </c>
      <c r="AK264" s="91">
        <f>IF(AND($AM$212&gt;-1,$AM$212&lt;0.33,$AM$242&gt;0.33,$AM$242&lt;0.67),1,0)</f>
        <v>0</v>
      </c>
      <c r="AL264" s="91"/>
    </row>
    <row r="265" spans="36:45" ht="306" x14ac:dyDescent="0.15">
      <c r="AJ265" s="91" t="s">
        <v>133</v>
      </c>
      <c r="AK265" s="91">
        <f>IF(AND($AM$212&gt;-1,$AM$212&lt;0.33,$AM$242&gt;0.67,$AM$242&lt;1.1),1,0)</f>
        <v>0</v>
      </c>
      <c r="AL265" s="91" t="s">
        <v>195</v>
      </c>
      <c r="AO265" s="37"/>
      <c r="AP265" s="37"/>
    </row>
    <row r="266" spans="36:45" ht="14" x14ac:dyDescent="0.15">
      <c r="AJ266" s="91" t="s">
        <v>134</v>
      </c>
      <c r="AK266" s="91">
        <f>IF(AND($AM$212&gt;0.33,$AM$212&lt;0.67,$AM$242&gt;-1,$AM$242&lt;0.33),1,0)</f>
        <v>0</v>
      </c>
      <c r="AL266" s="91" t="s">
        <v>121</v>
      </c>
      <c r="AO266" s="37"/>
      <c r="AP266" s="37"/>
    </row>
    <row r="267" spans="36:45" ht="252" x14ac:dyDescent="0.15">
      <c r="AJ267" s="91" t="s">
        <v>135</v>
      </c>
      <c r="AK267" s="91">
        <f>IF(AND($AM$212&gt;0.33,$AM$212&lt;0.67,$AM$242&gt;0.33,$AM$242&lt;0.67),1,0)</f>
        <v>0</v>
      </c>
      <c r="AL267" s="91" t="s">
        <v>180</v>
      </c>
      <c r="AO267" s="37"/>
      <c r="AP267" s="37"/>
    </row>
    <row r="268" spans="36:45" ht="14" x14ac:dyDescent="0.15">
      <c r="AJ268" s="91" t="s">
        <v>136</v>
      </c>
      <c r="AK268" s="91">
        <f>IF(AND($AM$212&gt;0.33,$AM$212&lt;0.67,$AM$242&gt;0.67,$AM$242&lt;1.1),1,0)</f>
        <v>0</v>
      </c>
      <c r="AL268" s="91" t="s">
        <v>121</v>
      </c>
    </row>
    <row r="269" spans="36:45" ht="14" x14ac:dyDescent="0.15">
      <c r="AJ269" s="91" t="s">
        <v>137</v>
      </c>
      <c r="AK269" s="91">
        <f>IF(AND($AM$212&gt;0.67,$AM$212&lt;1.1,$AM$242&gt;-1,$AM$242&lt;0.33),1,0)</f>
        <v>1</v>
      </c>
      <c r="AL269" s="91" t="s">
        <v>121</v>
      </c>
    </row>
    <row r="270" spans="36:45" ht="14" x14ac:dyDescent="0.15">
      <c r="AJ270" s="91" t="s">
        <v>138</v>
      </c>
      <c r="AK270" s="91">
        <f>IF(AND($AM$212&gt;0.67,$AM$212&lt;1.1,$AM$242&gt;0.33,$AM$242&lt;0.67),1,0)</f>
        <v>0</v>
      </c>
      <c r="AL270" s="91" t="s">
        <v>121</v>
      </c>
    </row>
    <row r="271" spans="36:45" ht="14" x14ac:dyDescent="0.15">
      <c r="AJ271" s="91" t="s">
        <v>139</v>
      </c>
      <c r="AK271" s="91">
        <f>IF(AND($AM$212&gt;0.67,$AM$212&lt;1.1,$AM$242&gt;0.67,$AM$242&lt;1.1),1,0)</f>
        <v>0</v>
      </c>
      <c r="AL271" s="91" t="s">
        <v>121</v>
      </c>
      <c r="AO271" s="37"/>
      <c r="AP271" s="37"/>
      <c r="AQ271" s="37"/>
      <c r="AS271" s="37"/>
    </row>
    <row r="272" spans="36:45" x14ac:dyDescent="0.15">
      <c r="AO272" s="37"/>
      <c r="AP272" s="37"/>
      <c r="AQ272" s="37"/>
      <c r="AS272" s="37"/>
    </row>
    <row r="273" spans="41:46" x14ac:dyDescent="0.15">
      <c r="AO273" s="37"/>
      <c r="AP273" s="37"/>
      <c r="AQ273" s="37"/>
      <c r="AS273" s="37"/>
    </row>
    <row r="274" spans="41:46" x14ac:dyDescent="0.15">
      <c r="AO274" s="37"/>
      <c r="AP274" s="37"/>
      <c r="AQ274" s="37"/>
      <c r="AR274" s="37"/>
      <c r="AS274" s="37"/>
      <c r="AT274" s="37"/>
    </row>
    <row r="275" spans="41:46" x14ac:dyDescent="0.15">
      <c r="AO275" s="37"/>
      <c r="AP275" s="37"/>
      <c r="AR275" s="37"/>
      <c r="AT275" s="37"/>
    </row>
    <row r="276" spans="41:46" x14ac:dyDescent="0.15">
      <c r="AO276" s="37"/>
      <c r="AP276" s="37"/>
      <c r="AR276" s="37"/>
      <c r="AT276" s="37"/>
    </row>
    <row r="277" spans="41:46" x14ac:dyDescent="0.15">
      <c r="AO277" s="37"/>
      <c r="AP277" s="37"/>
      <c r="AR277" s="37"/>
      <c r="AT277" s="37"/>
    </row>
  </sheetData>
  <sheetProtection algorithmName="SHA-512" hashValue="fxo88T16SeDExnFkHB9ytZAbMvLYdzugTPTlFFbYpQTVRRf4VCK8v0znL5urhkB3Tp86Ci1DlLFjclERJESAgw==" saltValue="mftrmd/KViQaBRXoAaxpGw==" spinCount="100000" sheet="1" objects="1" scenarios="1" formatColumns="0" selectLockedCells="1"/>
  <customSheetViews>
    <customSheetView guid="{40F737AA-CF0D-4B86-9175-38113F436AB9}" showGridLines="0" showRowCol="0" hiddenColumns="1">
      <pane ySplit="2" topLeftCell="A3" activePane="bottomLeft" state="frozen"/>
      <selection pane="bottomLeft" activeCell="E19" sqref="E19:H19"/>
      <pageMargins left="0.7" right="0.7" top="0.75" bottom="0.75" header="0.3" footer="0.3"/>
      <pageSetup paperSize="9" orientation="portrait" verticalDpi="0" r:id="rId1"/>
    </customSheetView>
  </customSheetViews>
  <mergeCells count="133">
    <mergeCell ref="E55:H55"/>
    <mergeCell ref="E4:H4"/>
    <mergeCell ref="J185:J188"/>
    <mergeCell ref="M140:M143"/>
    <mergeCell ref="M145:M148"/>
    <mergeCell ref="M153:M156"/>
    <mergeCell ref="M159:M162"/>
    <mergeCell ref="M164:M167"/>
    <mergeCell ref="M169:M172"/>
    <mergeCell ref="M174:M177"/>
    <mergeCell ref="M179:M182"/>
    <mergeCell ref="M185:M188"/>
    <mergeCell ref="J115:J148"/>
    <mergeCell ref="M115:M118"/>
    <mergeCell ref="M120:M123"/>
    <mergeCell ref="M125:M128"/>
    <mergeCell ref="M130:M133"/>
    <mergeCell ref="M135:M138"/>
    <mergeCell ref="E88:H88"/>
    <mergeCell ref="E94:H94"/>
    <mergeCell ref="E76:H76"/>
    <mergeCell ref="E56:H56"/>
    <mergeCell ref="E61:H61"/>
    <mergeCell ref="E62:H62"/>
    <mergeCell ref="G84:H84"/>
    <mergeCell ref="E84:F84"/>
    <mergeCell ref="E108:H108"/>
    <mergeCell ref="E101:H101"/>
    <mergeCell ref="E107:H107"/>
    <mergeCell ref="E87:H87"/>
    <mergeCell ref="E126:H126"/>
    <mergeCell ref="E169:H169"/>
    <mergeCell ref="E170:H170"/>
    <mergeCell ref="E125:H125"/>
    <mergeCell ref="E120:H120"/>
    <mergeCell ref="E115:H115"/>
    <mergeCell ref="G110:H110"/>
    <mergeCell ref="E110:F110"/>
    <mergeCell ref="G156:H156"/>
    <mergeCell ref="E156:F156"/>
    <mergeCell ref="E141:H141"/>
    <mergeCell ref="E145:H145"/>
    <mergeCell ref="E146:H146"/>
    <mergeCell ref="E153:H153"/>
    <mergeCell ref="E154:H154"/>
    <mergeCell ref="E130:H130"/>
    <mergeCell ref="E131:H131"/>
    <mergeCell ref="E135:H135"/>
    <mergeCell ref="E116:H116"/>
    <mergeCell ref="E185:H185"/>
    <mergeCell ref="E186:H186"/>
    <mergeCell ref="E188:F188"/>
    <mergeCell ref="G188:H188"/>
    <mergeCell ref="E175:H175"/>
    <mergeCell ref="E177:F177"/>
    <mergeCell ref="G177:H177"/>
    <mergeCell ref="E179:H179"/>
    <mergeCell ref="E180:H180"/>
    <mergeCell ref="E5:H5"/>
    <mergeCell ref="E121:H121"/>
    <mergeCell ref="E38:H38"/>
    <mergeCell ref="E44:H44"/>
    <mergeCell ref="E49:H49"/>
    <mergeCell ref="E50:H50"/>
    <mergeCell ref="E32:H32"/>
    <mergeCell ref="E43:H43"/>
    <mergeCell ref="E37:H37"/>
    <mergeCell ref="E72:H72"/>
    <mergeCell ref="E102:H102"/>
    <mergeCell ref="E93:H93"/>
    <mergeCell ref="G90:H90"/>
    <mergeCell ref="E90:F90"/>
    <mergeCell ref="G96:H96"/>
    <mergeCell ref="E96:F96"/>
    <mergeCell ref="E6:H6"/>
    <mergeCell ref="E17:H17"/>
    <mergeCell ref="E18:H18"/>
    <mergeCell ref="E19:H19"/>
    <mergeCell ref="E24:H24"/>
    <mergeCell ref="E14:H14"/>
    <mergeCell ref="E75:H75"/>
    <mergeCell ref="E81:H81"/>
    <mergeCell ref="E52:F52"/>
    <mergeCell ref="G52:H52"/>
    <mergeCell ref="G78:H78"/>
    <mergeCell ref="E78:F78"/>
    <mergeCell ref="E82:H82"/>
    <mergeCell ref="M75:M78"/>
    <mergeCell ref="M81:M84"/>
    <mergeCell ref="M87:M90"/>
    <mergeCell ref="E195:G195"/>
    <mergeCell ref="E136:H136"/>
    <mergeCell ref="E140:H140"/>
    <mergeCell ref="E174:H174"/>
    <mergeCell ref="E165:H165"/>
    <mergeCell ref="E167:F167"/>
    <mergeCell ref="G167:H167"/>
    <mergeCell ref="E159:H159"/>
    <mergeCell ref="E160:H160"/>
    <mergeCell ref="E162:F162"/>
    <mergeCell ref="E182:F182"/>
    <mergeCell ref="G182:H182"/>
    <mergeCell ref="G162:H162"/>
    <mergeCell ref="E164:H164"/>
    <mergeCell ref="E172:F172"/>
    <mergeCell ref="G172:H172"/>
    <mergeCell ref="M93:M96"/>
    <mergeCell ref="M101:M104"/>
    <mergeCell ref="M107:M110"/>
    <mergeCell ref="J23:J26"/>
    <mergeCell ref="J55:J58"/>
    <mergeCell ref="J61:J64"/>
    <mergeCell ref="J75:J78"/>
    <mergeCell ref="J81:J84"/>
    <mergeCell ref="M18:M19"/>
    <mergeCell ref="J18:J19"/>
    <mergeCell ref="M23:M26"/>
    <mergeCell ref="M31:M34"/>
    <mergeCell ref="M37:M40"/>
    <mergeCell ref="M43:M46"/>
    <mergeCell ref="M49:M52"/>
    <mergeCell ref="M55:M58"/>
    <mergeCell ref="M61:M64"/>
    <mergeCell ref="J49:J52"/>
    <mergeCell ref="J153:J156"/>
    <mergeCell ref="J159:J182"/>
    <mergeCell ref="J87:J90"/>
    <mergeCell ref="J93:J96"/>
    <mergeCell ref="J101:J104"/>
    <mergeCell ref="J107:J110"/>
    <mergeCell ref="J43:J46"/>
    <mergeCell ref="J37:J40"/>
    <mergeCell ref="J31:J34"/>
  </mergeCells>
  <phoneticPr fontId="12" type="noConversion"/>
  <conditionalFormatting sqref="E34">
    <cfRule type="expression" dxfId="70" priority="115">
      <formula>$AK$30=1</formula>
    </cfRule>
  </conditionalFormatting>
  <conditionalFormatting sqref="F34">
    <cfRule type="expression" dxfId="69" priority="116">
      <formula>$AK$30=2</formula>
    </cfRule>
  </conditionalFormatting>
  <conditionalFormatting sqref="G34">
    <cfRule type="expression" dxfId="68" priority="114">
      <formula>$AK$30=3</formula>
    </cfRule>
  </conditionalFormatting>
  <conditionalFormatting sqref="H34">
    <cfRule type="expression" dxfId="67" priority="113">
      <formula>$AK$30=4</formula>
    </cfRule>
  </conditionalFormatting>
  <conditionalFormatting sqref="F26">
    <cfRule type="expression" dxfId="66" priority="108">
      <formula>$AK$23=2</formula>
    </cfRule>
  </conditionalFormatting>
  <conditionalFormatting sqref="G26">
    <cfRule type="expression" dxfId="65" priority="106">
      <formula>$AK$23=3</formula>
    </cfRule>
  </conditionalFormatting>
  <conditionalFormatting sqref="E26">
    <cfRule type="expression" dxfId="64" priority="104">
      <formula>$AK$23=1</formula>
    </cfRule>
  </conditionalFormatting>
  <conditionalFormatting sqref="E46">
    <cfRule type="expression" dxfId="63" priority="102">
      <formula>$AK$43=1</formula>
    </cfRule>
  </conditionalFormatting>
  <conditionalFormatting sqref="F46">
    <cfRule type="expression" dxfId="62" priority="103">
      <formula>$AK$43=2</formula>
    </cfRule>
  </conditionalFormatting>
  <conditionalFormatting sqref="G46">
    <cfRule type="expression" dxfId="61" priority="101">
      <formula>$AK$43=3</formula>
    </cfRule>
  </conditionalFormatting>
  <conditionalFormatting sqref="H46">
    <cfRule type="expression" dxfId="60" priority="100">
      <formula>$AK$43=4</formula>
    </cfRule>
  </conditionalFormatting>
  <conditionalFormatting sqref="E52">
    <cfRule type="expression" dxfId="59" priority="94">
      <formula>$AK$50=1</formula>
    </cfRule>
  </conditionalFormatting>
  <conditionalFormatting sqref="E58">
    <cfRule type="expression" dxfId="58" priority="91">
      <formula>$AK$55=1</formula>
    </cfRule>
  </conditionalFormatting>
  <conditionalFormatting sqref="G58">
    <cfRule type="expression" dxfId="57" priority="87">
      <formula>$AK$55=3</formula>
    </cfRule>
  </conditionalFormatting>
  <conditionalFormatting sqref="F58">
    <cfRule type="expression" dxfId="56" priority="86">
      <formula>$AK$55=2</formula>
    </cfRule>
  </conditionalFormatting>
  <conditionalFormatting sqref="E64">
    <cfRule type="expression" dxfId="55" priority="85">
      <formula>$AK$61=1</formula>
    </cfRule>
  </conditionalFormatting>
  <conditionalFormatting sqref="G64">
    <cfRule type="expression" dxfId="54" priority="83">
      <formula>$AK$61=3</formula>
    </cfRule>
  </conditionalFormatting>
  <conditionalFormatting sqref="F64">
    <cfRule type="expression" dxfId="53" priority="82">
      <formula>$AK$61=2</formula>
    </cfRule>
  </conditionalFormatting>
  <conditionalFormatting sqref="E40">
    <cfRule type="expression" dxfId="52" priority="98">
      <formula>$AK$37=1</formula>
    </cfRule>
  </conditionalFormatting>
  <conditionalFormatting sqref="F40">
    <cfRule type="expression" dxfId="51" priority="99">
      <formula>$AK$37=2</formula>
    </cfRule>
  </conditionalFormatting>
  <conditionalFormatting sqref="G40">
    <cfRule type="expression" dxfId="50" priority="97">
      <formula>$AK$37=3</formula>
    </cfRule>
  </conditionalFormatting>
  <conditionalFormatting sqref="H40">
    <cfRule type="expression" dxfId="49" priority="96">
      <formula>$AK$37=4</formula>
    </cfRule>
  </conditionalFormatting>
  <conditionalFormatting sqref="E84">
    <cfRule type="expression" dxfId="48" priority="80">
      <formula>$AK$82=1</formula>
    </cfRule>
  </conditionalFormatting>
  <conditionalFormatting sqref="E96">
    <cfRule type="expression" dxfId="47" priority="72">
      <formula>$AK$93=1</formula>
    </cfRule>
  </conditionalFormatting>
  <conditionalFormatting sqref="E104">
    <cfRule type="expression" dxfId="46" priority="64">
      <formula>$AK$101=1</formula>
    </cfRule>
  </conditionalFormatting>
  <conditionalFormatting sqref="F104">
    <cfRule type="expression" dxfId="45" priority="65">
      <formula>$AK$101=2</formula>
    </cfRule>
  </conditionalFormatting>
  <conditionalFormatting sqref="E110">
    <cfRule type="expression" dxfId="44" priority="63">
      <formula>$AK$107=1</formula>
    </cfRule>
  </conditionalFormatting>
  <conditionalFormatting sqref="G110">
    <cfRule type="expression" dxfId="43" priority="62">
      <formula>$AK$107=2</formula>
    </cfRule>
  </conditionalFormatting>
  <conditionalFormatting sqref="E118">
    <cfRule type="expression" dxfId="42" priority="60">
      <formula>$AK$116=1</formula>
    </cfRule>
  </conditionalFormatting>
  <conditionalFormatting sqref="G118">
    <cfRule type="expression" dxfId="41" priority="59">
      <formula>$AK$116=3</formula>
    </cfRule>
  </conditionalFormatting>
  <conditionalFormatting sqref="F118">
    <cfRule type="expression" dxfId="40" priority="58">
      <formula>$AK$116=2</formula>
    </cfRule>
  </conditionalFormatting>
  <conditionalFormatting sqref="E78">
    <cfRule type="expression" dxfId="39" priority="57">
      <formula>$AK$75=1</formula>
    </cfRule>
  </conditionalFormatting>
  <conditionalFormatting sqref="E90">
    <cfRule type="expression" dxfId="38" priority="55">
      <formula>$AK$87=1</formula>
    </cfRule>
  </conditionalFormatting>
  <conditionalFormatting sqref="G104">
    <cfRule type="expression" dxfId="37" priority="53">
      <formula>$AK$101=3</formula>
    </cfRule>
  </conditionalFormatting>
  <conditionalFormatting sqref="E123">
    <cfRule type="expression" dxfId="36" priority="51">
      <formula>$AK$121=1</formula>
    </cfRule>
  </conditionalFormatting>
  <conditionalFormatting sqref="G123">
    <cfRule type="expression" dxfId="35" priority="50">
      <formula>$AK$121=3</formula>
    </cfRule>
  </conditionalFormatting>
  <conditionalFormatting sqref="F123">
    <cfRule type="expression" dxfId="34" priority="49">
      <formula>$AK$121=2</formula>
    </cfRule>
  </conditionalFormatting>
  <conditionalFormatting sqref="E128">
    <cfRule type="expression" dxfId="33" priority="48">
      <formula>$AK$126=1</formula>
    </cfRule>
  </conditionalFormatting>
  <conditionalFormatting sqref="G128">
    <cfRule type="expression" dxfId="32" priority="47">
      <formula>$AK$126=3</formula>
    </cfRule>
  </conditionalFormatting>
  <conditionalFormatting sqref="F128">
    <cfRule type="expression" dxfId="31" priority="46">
      <formula>$AK$126=2</formula>
    </cfRule>
  </conditionalFormatting>
  <conditionalFormatting sqref="E133">
    <cfRule type="expression" dxfId="30" priority="45">
      <formula>$AK$131=1</formula>
    </cfRule>
  </conditionalFormatting>
  <conditionalFormatting sqref="G133">
    <cfRule type="expression" dxfId="29" priority="44">
      <formula>$AK$131=3</formula>
    </cfRule>
  </conditionalFormatting>
  <conditionalFormatting sqref="F133">
    <cfRule type="expression" dxfId="28" priority="43">
      <formula>$AK$131=2</formula>
    </cfRule>
  </conditionalFormatting>
  <conditionalFormatting sqref="E138">
    <cfRule type="expression" dxfId="27" priority="42">
      <formula>$AK$136=1</formula>
    </cfRule>
  </conditionalFormatting>
  <conditionalFormatting sqref="G138">
    <cfRule type="expression" dxfId="26" priority="41">
      <formula>$AK$136=3</formula>
    </cfRule>
  </conditionalFormatting>
  <conditionalFormatting sqref="F138">
    <cfRule type="expression" dxfId="25" priority="40">
      <formula>$AK$136=2</formula>
    </cfRule>
  </conditionalFormatting>
  <conditionalFormatting sqref="E143">
    <cfRule type="expression" dxfId="24" priority="39">
      <formula>$AK$141=1</formula>
    </cfRule>
  </conditionalFormatting>
  <conditionalFormatting sqref="G143">
    <cfRule type="expression" dxfId="23" priority="38">
      <formula>$AK$141=3</formula>
    </cfRule>
  </conditionalFormatting>
  <conditionalFormatting sqref="F143">
    <cfRule type="expression" dxfId="22" priority="37">
      <formula>$AK$141=2</formula>
    </cfRule>
  </conditionalFormatting>
  <conditionalFormatting sqref="E148">
    <cfRule type="expression" dxfId="21" priority="36">
      <formula>$AK$146=1</formula>
    </cfRule>
  </conditionalFormatting>
  <conditionalFormatting sqref="G148">
    <cfRule type="expression" dxfId="20" priority="35">
      <formula>$AK$146=3</formula>
    </cfRule>
  </conditionalFormatting>
  <conditionalFormatting sqref="F148">
    <cfRule type="expression" dxfId="19" priority="34">
      <formula>$AK$146=2</formula>
    </cfRule>
  </conditionalFormatting>
  <conditionalFormatting sqref="E156">
    <cfRule type="expression" dxfId="18" priority="32">
      <formula>$AK$154=1</formula>
    </cfRule>
  </conditionalFormatting>
  <conditionalFormatting sqref="G52">
    <cfRule type="expression" dxfId="17" priority="30">
      <formula>$AK$50=2</formula>
    </cfRule>
  </conditionalFormatting>
  <conditionalFormatting sqref="G78">
    <cfRule type="expression" dxfId="16" priority="27">
      <formula>$AK$75=2</formula>
    </cfRule>
  </conditionalFormatting>
  <conditionalFormatting sqref="G156">
    <cfRule type="expression" dxfId="15" priority="24">
      <formula>$AK$154=2</formula>
    </cfRule>
  </conditionalFormatting>
  <conditionalFormatting sqref="E162">
    <cfRule type="expression" dxfId="14" priority="21">
      <formula>$AK$160=1</formula>
    </cfRule>
  </conditionalFormatting>
  <conditionalFormatting sqref="G162">
    <cfRule type="expression" dxfId="13" priority="20">
      <formula>$AK$160=2</formula>
    </cfRule>
  </conditionalFormatting>
  <conditionalFormatting sqref="E167">
    <cfRule type="expression" dxfId="12" priority="19">
      <formula>$AK$165=1</formula>
    </cfRule>
  </conditionalFormatting>
  <conditionalFormatting sqref="G167">
    <cfRule type="expression" dxfId="11" priority="18">
      <formula>$AK$165=2</formula>
    </cfRule>
  </conditionalFormatting>
  <conditionalFormatting sqref="G84">
    <cfRule type="expression" dxfId="10" priority="17">
      <formula>$AK$82=2</formula>
    </cfRule>
  </conditionalFormatting>
  <conditionalFormatting sqref="G90">
    <cfRule type="expression" dxfId="9" priority="14">
      <formula>$AK$87=2</formula>
    </cfRule>
  </conditionalFormatting>
  <conditionalFormatting sqref="G96">
    <cfRule type="expression" dxfId="8" priority="11">
      <formula>$AK$93=2</formula>
    </cfRule>
  </conditionalFormatting>
  <conditionalFormatting sqref="E172">
    <cfRule type="expression" dxfId="7" priority="8">
      <formula>$AK$170=1</formula>
    </cfRule>
  </conditionalFormatting>
  <conditionalFormatting sqref="G172">
    <cfRule type="expression" dxfId="6" priority="7">
      <formula>$AK$170=2</formula>
    </cfRule>
  </conditionalFormatting>
  <conditionalFormatting sqref="E177">
    <cfRule type="expression" dxfId="5" priority="6">
      <formula>$AK$175=1</formula>
    </cfRule>
  </conditionalFormatting>
  <conditionalFormatting sqref="G177">
    <cfRule type="expression" dxfId="4" priority="5">
      <formula>$AK$175=2</formula>
    </cfRule>
  </conditionalFormatting>
  <conditionalFormatting sqref="E182">
    <cfRule type="expression" dxfId="3" priority="4">
      <formula>$AK$180=1</formula>
    </cfRule>
  </conditionalFormatting>
  <conditionalFormatting sqref="G182">
    <cfRule type="expression" dxfId="2" priority="3">
      <formula>$AK$180=2</formula>
    </cfRule>
  </conditionalFormatting>
  <conditionalFormatting sqref="E188">
    <cfRule type="expression" dxfId="1" priority="2">
      <formula>$AK$186=1</formula>
    </cfRule>
  </conditionalFormatting>
  <conditionalFormatting sqref="G188">
    <cfRule type="expression" dxfId="0" priority="1">
      <formula>$AK$186=2</formula>
    </cfRule>
  </conditionalFormatting>
  <pageMargins left="0.7" right="0.7" top="0.75" bottom="0.75" header="0.3" footer="0.3"/>
  <pageSetup paperSize="9"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2069" r:id="rId5" name="Option Button 21">
              <controlPr defaultSize="0" autoFill="0" autoLine="0" autoPict="0" altText="">
                <anchor moveWithCells="1">
                  <from>
                    <xdr:col>4</xdr:col>
                    <xdr:colOff>25400</xdr:colOff>
                    <xdr:row>33</xdr:row>
                    <xdr:rowOff>12700</xdr:rowOff>
                  </from>
                  <to>
                    <xdr:col>4</xdr:col>
                    <xdr:colOff>1092200</xdr:colOff>
                    <xdr:row>34</xdr:row>
                    <xdr:rowOff>0</xdr:rowOff>
                  </to>
                </anchor>
              </controlPr>
            </control>
          </mc:Choice>
        </mc:AlternateContent>
        <mc:AlternateContent xmlns:mc="http://schemas.openxmlformats.org/markup-compatibility/2006">
          <mc:Choice Requires="x14">
            <control shapeId="2072" r:id="rId6" name="Option Button 24">
              <controlPr defaultSize="0" autoFill="0" autoLine="0" autoPict="0" altText="">
                <anchor moveWithCells="1">
                  <from>
                    <xdr:col>5</xdr:col>
                    <xdr:colOff>25400</xdr:colOff>
                    <xdr:row>33</xdr:row>
                    <xdr:rowOff>12700</xdr:rowOff>
                  </from>
                  <to>
                    <xdr:col>5</xdr:col>
                    <xdr:colOff>1092200</xdr:colOff>
                    <xdr:row>34</xdr:row>
                    <xdr:rowOff>0</xdr:rowOff>
                  </to>
                </anchor>
              </controlPr>
            </control>
          </mc:Choice>
        </mc:AlternateContent>
        <mc:AlternateContent xmlns:mc="http://schemas.openxmlformats.org/markup-compatibility/2006">
          <mc:Choice Requires="x14">
            <control shapeId="2073" r:id="rId7" name="Option Button 25">
              <controlPr defaultSize="0" autoFill="0" autoLine="0" autoPict="0" altText="">
                <anchor moveWithCells="1">
                  <from>
                    <xdr:col>6</xdr:col>
                    <xdr:colOff>25400</xdr:colOff>
                    <xdr:row>33</xdr:row>
                    <xdr:rowOff>0</xdr:rowOff>
                  </from>
                  <to>
                    <xdr:col>6</xdr:col>
                    <xdr:colOff>1092200</xdr:colOff>
                    <xdr:row>34</xdr:row>
                    <xdr:rowOff>0</xdr:rowOff>
                  </to>
                </anchor>
              </controlPr>
            </control>
          </mc:Choice>
        </mc:AlternateContent>
        <mc:AlternateContent xmlns:mc="http://schemas.openxmlformats.org/markup-compatibility/2006">
          <mc:Choice Requires="x14">
            <control shapeId="2074" r:id="rId8" name="Option Button 26">
              <controlPr defaultSize="0" autoFill="0" autoLine="0" autoPict="0" altText="">
                <anchor moveWithCells="1">
                  <from>
                    <xdr:col>7</xdr:col>
                    <xdr:colOff>25400</xdr:colOff>
                    <xdr:row>33</xdr:row>
                    <xdr:rowOff>0</xdr:rowOff>
                  </from>
                  <to>
                    <xdr:col>7</xdr:col>
                    <xdr:colOff>1092200</xdr:colOff>
                    <xdr:row>34</xdr:row>
                    <xdr:rowOff>0</xdr:rowOff>
                  </to>
                </anchor>
              </controlPr>
            </control>
          </mc:Choice>
        </mc:AlternateContent>
        <mc:AlternateContent xmlns:mc="http://schemas.openxmlformats.org/markup-compatibility/2006">
          <mc:Choice Requires="x14">
            <control shapeId="2075" r:id="rId9" name="Group Box 27">
              <controlPr defaultSize="0" autoFill="0" autoPict="0">
                <anchor moveWithCells="1">
                  <from>
                    <xdr:col>2</xdr:col>
                    <xdr:colOff>114300</xdr:colOff>
                    <xdr:row>30</xdr:row>
                    <xdr:rowOff>139700</xdr:rowOff>
                  </from>
                  <to>
                    <xdr:col>8</xdr:col>
                    <xdr:colOff>139700</xdr:colOff>
                    <xdr:row>35</xdr:row>
                    <xdr:rowOff>25400</xdr:rowOff>
                  </to>
                </anchor>
              </controlPr>
            </control>
          </mc:Choice>
        </mc:AlternateContent>
        <mc:AlternateContent xmlns:mc="http://schemas.openxmlformats.org/markup-compatibility/2006">
          <mc:Choice Requires="x14">
            <control shapeId="2092" r:id="rId10" name="Group Box 44">
              <controlPr defaultSize="0" autoFill="0" autoPict="0">
                <anchor moveWithCells="1">
                  <from>
                    <xdr:col>3</xdr:col>
                    <xdr:colOff>76200</xdr:colOff>
                    <xdr:row>23</xdr:row>
                    <xdr:rowOff>88900</xdr:rowOff>
                  </from>
                  <to>
                    <xdr:col>8</xdr:col>
                    <xdr:colOff>330200</xdr:colOff>
                    <xdr:row>27</xdr:row>
                    <xdr:rowOff>25400</xdr:rowOff>
                  </to>
                </anchor>
              </controlPr>
            </control>
          </mc:Choice>
        </mc:AlternateContent>
        <mc:AlternateContent xmlns:mc="http://schemas.openxmlformats.org/markup-compatibility/2006">
          <mc:Choice Requires="x14">
            <control shapeId="2093" r:id="rId11" name="Option Button 45">
              <controlPr defaultSize="0" autoFill="0" autoLine="0" autoPict="0" altText=" XX">
                <anchor moveWithCells="1">
                  <from>
                    <xdr:col>4</xdr:col>
                    <xdr:colOff>12700</xdr:colOff>
                    <xdr:row>25</xdr:row>
                    <xdr:rowOff>12700</xdr:rowOff>
                  </from>
                  <to>
                    <xdr:col>4</xdr:col>
                    <xdr:colOff>1092200</xdr:colOff>
                    <xdr:row>26</xdr:row>
                    <xdr:rowOff>0</xdr:rowOff>
                  </to>
                </anchor>
              </controlPr>
            </control>
          </mc:Choice>
        </mc:AlternateContent>
        <mc:AlternateContent xmlns:mc="http://schemas.openxmlformats.org/markup-compatibility/2006">
          <mc:Choice Requires="x14">
            <control shapeId="2097" r:id="rId12" name="Option Button 49">
              <controlPr defaultSize="0" autoFill="0" autoLine="0" autoPict="0" altText="XX">
                <anchor moveWithCells="1">
                  <from>
                    <xdr:col>5</xdr:col>
                    <xdr:colOff>25400</xdr:colOff>
                    <xdr:row>25</xdr:row>
                    <xdr:rowOff>25400</xdr:rowOff>
                  </from>
                  <to>
                    <xdr:col>5</xdr:col>
                    <xdr:colOff>1092200</xdr:colOff>
                    <xdr:row>26</xdr:row>
                    <xdr:rowOff>0</xdr:rowOff>
                  </to>
                </anchor>
              </controlPr>
            </control>
          </mc:Choice>
        </mc:AlternateContent>
        <mc:AlternateContent xmlns:mc="http://schemas.openxmlformats.org/markup-compatibility/2006">
          <mc:Choice Requires="x14">
            <control shapeId="2098" r:id="rId13" name="Option Button 50">
              <controlPr defaultSize="0" autoFill="0" autoLine="0" autoPict="0">
                <anchor moveWithCells="1">
                  <from>
                    <xdr:col>6</xdr:col>
                    <xdr:colOff>25400</xdr:colOff>
                    <xdr:row>25</xdr:row>
                    <xdr:rowOff>25400</xdr:rowOff>
                  </from>
                  <to>
                    <xdr:col>6</xdr:col>
                    <xdr:colOff>1092200</xdr:colOff>
                    <xdr:row>26</xdr:row>
                    <xdr:rowOff>0</xdr:rowOff>
                  </to>
                </anchor>
              </controlPr>
            </control>
          </mc:Choice>
        </mc:AlternateContent>
        <mc:AlternateContent xmlns:mc="http://schemas.openxmlformats.org/markup-compatibility/2006">
          <mc:Choice Requires="x14">
            <control shapeId="2104" r:id="rId14" name="Option Button 56">
              <controlPr defaultSize="0" autoFill="0" autoLine="0" autoPict="0" altText="">
                <anchor moveWithCells="1">
                  <from>
                    <xdr:col>4</xdr:col>
                    <xdr:colOff>25400</xdr:colOff>
                    <xdr:row>45</xdr:row>
                    <xdr:rowOff>38100</xdr:rowOff>
                  </from>
                  <to>
                    <xdr:col>4</xdr:col>
                    <xdr:colOff>1092200</xdr:colOff>
                    <xdr:row>46</xdr:row>
                    <xdr:rowOff>0</xdr:rowOff>
                  </to>
                </anchor>
              </controlPr>
            </control>
          </mc:Choice>
        </mc:AlternateContent>
        <mc:AlternateContent xmlns:mc="http://schemas.openxmlformats.org/markup-compatibility/2006">
          <mc:Choice Requires="x14">
            <control shapeId="2105" r:id="rId15" name="Option Button 57">
              <controlPr defaultSize="0" autoFill="0" autoLine="0" autoPict="0" altText="">
                <anchor moveWithCells="1">
                  <from>
                    <xdr:col>5</xdr:col>
                    <xdr:colOff>25400</xdr:colOff>
                    <xdr:row>45</xdr:row>
                    <xdr:rowOff>38100</xdr:rowOff>
                  </from>
                  <to>
                    <xdr:col>5</xdr:col>
                    <xdr:colOff>1092200</xdr:colOff>
                    <xdr:row>46</xdr:row>
                    <xdr:rowOff>0</xdr:rowOff>
                  </to>
                </anchor>
              </controlPr>
            </control>
          </mc:Choice>
        </mc:AlternateContent>
        <mc:AlternateContent xmlns:mc="http://schemas.openxmlformats.org/markup-compatibility/2006">
          <mc:Choice Requires="x14">
            <control shapeId="2106" r:id="rId16" name="Option Button 58">
              <controlPr defaultSize="0" autoFill="0" autoLine="0" autoPict="0" altText="">
                <anchor moveWithCells="1">
                  <from>
                    <xdr:col>6</xdr:col>
                    <xdr:colOff>25400</xdr:colOff>
                    <xdr:row>45</xdr:row>
                    <xdr:rowOff>38100</xdr:rowOff>
                  </from>
                  <to>
                    <xdr:col>6</xdr:col>
                    <xdr:colOff>1092200</xdr:colOff>
                    <xdr:row>46</xdr:row>
                    <xdr:rowOff>0</xdr:rowOff>
                  </to>
                </anchor>
              </controlPr>
            </control>
          </mc:Choice>
        </mc:AlternateContent>
        <mc:AlternateContent xmlns:mc="http://schemas.openxmlformats.org/markup-compatibility/2006">
          <mc:Choice Requires="x14">
            <control shapeId="2107" r:id="rId17" name="Option Button 59">
              <controlPr defaultSize="0" autoFill="0" autoLine="0" autoPict="0" altText="">
                <anchor moveWithCells="1">
                  <from>
                    <xdr:col>7</xdr:col>
                    <xdr:colOff>12700</xdr:colOff>
                    <xdr:row>45</xdr:row>
                    <xdr:rowOff>25400</xdr:rowOff>
                  </from>
                  <to>
                    <xdr:col>7</xdr:col>
                    <xdr:colOff>1079500</xdr:colOff>
                    <xdr:row>46</xdr:row>
                    <xdr:rowOff>0</xdr:rowOff>
                  </to>
                </anchor>
              </controlPr>
            </control>
          </mc:Choice>
        </mc:AlternateContent>
        <mc:AlternateContent xmlns:mc="http://schemas.openxmlformats.org/markup-compatibility/2006">
          <mc:Choice Requires="x14">
            <control shapeId="2108" r:id="rId18" name="Group Box 60">
              <controlPr defaultSize="0" autoFill="0" autoPict="0">
                <anchor moveWithCells="1">
                  <from>
                    <xdr:col>2</xdr:col>
                    <xdr:colOff>88900</xdr:colOff>
                    <xdr:row>43</xdr:row>
                    <xdr:rowOff>127000</xdr:rowOff>
                  </from>
                  <to>
                    <xdr:col>8</xdr:col>
                    <xdr:colOff>190500</xdr:colOff>
                    <xdr:row>46</xdr:row>
                    <xdr:rowOff>139700</xdr:rowOff>
                  </to>
                </anchor>
              </controlPr>
            </control>
          </mc:Choice>
        </mc:AlternateContent>
        <mc:AlternateContent xmlns:mc="http://schemas.openxmlformats.org/markup-compatibility/2006">
          <mc:Choice Requires="x14">
            <control shapeId="2126" r:id="rId19" name="Option Button 78">
              <controlPr defaultSize="0" autoFill="0" autoLine="0" autoPict="0" altText="">
                <anchor moveWithCells="1">
                  <from>
                    <xdr:col>4</xdr:col>
                    <xdr:colOff>25400</xdr:colOff>
                    <xdr:row>39</xdr:row>
                    <xdr:rowOff>50800</xdr:rowOff>
                  </from>
                  <to>
                    <xdr:col>4</xdr:col>
                    <xdr:colOff>1092200</xdr:colOff>
                    <xdr:row>40</xdr:row>
                    <xdr:rowOff>0</xdr:rowOff>
                  </to>
                </anchor>
              </controlPr>
            </control>
          </mc:Choice>
        </mc:AlternateContent>
        <mc:AlternateContent xmlns:mc="http://schemas.openxmlformats.org/markup-compatibility/2006">
          <mc:Choice Requires="x14">
            <control shapeId="2127" r:id="rId20" name="Option Button 79">
              <controlPr defaultSize="0" autoFill="0" autoLine="0" autoPict="0" altText="">
                <anchor moveWithCells="1">
                  <from>
                    <xdr:col>5</xdr:col>
                    <xdr:colOff>25400</xdr:colOff>
                    <xdr:row>39</xdr:row>
                    <xdr:rowOff>50800</xdr:rowOff>
                  </from>
                  <to>
                    <xdr:col>5</xdr:col>
                    <xdr:colOff>1092200</xdr:colOff>
                    <xdr:row>40</xdr:row>
                    <xdr:rowOff>0</xdr:rowOff>
                  </to>
                </anchor>
              </controlPr>
            </control>
          </mc:Choice>
        </mc:AlternateContent>
        <mc:AlternateContent xmlns:mc="http://schemas.openxmlformats.org/markup-compatibility/2006">
          <mc:Choice Requires="x14">
            <control shapeId="2128" r:id="rId21" name="Option Button 80">
              <controlPr defaultSize="0" autoFill="0" autoLine="0" autoPict="0" altText="">
                <anchor moveWithCells="1">
                  <from>
                    <xdr:col>6</xdr:col>
                    <xdr:colOff>25400</xdr:colOff>
                    <xdr:row>39</xdr:row>
                    <xdr:rowOff>50800</xdr:rowOff>
                  </from>
                  <to>
                    <xdr:col>6</xdr:col>
                    <xdr:colOff>1092200</xdr:colOff>
                    <xdr:row>40</xdr:row>
                    <xdr:rowOff>0</xdr:rowOff>
                  </to>
                </anchor>
              </controlPr>
            </control>
          </mc:Choice>
        </mc:AlternateContent>
        <mc:AlternateContent xmlns:mc="http://schemas.openxmlformats.org/markup-compatibility/2006">
          <mc:Choice Requires="x14">
            <control shapeId="2129" r:id="rId22" name="Option Button 81">
              <controlPr defaultSize="0" autoFill="0" autoLine="0" autoPict="0" altText="">
                <anchor moveWithCells="1">
                  <from>
                    <xdr:col>7</xdr:col>
                    <xdr:colOff>25400</xdr:colOff>
                    <xdr:row>39</xdr:row>
                    <xdr:rowOff>50800</xdr:rowOff>
                  </from>
                  <to>
                    <xdr:col>7</xdr:col>
                    <xdr:colOff>1092200</xdr:colOff>
                    <xdr:row>40</xdr:row>
                    <xdr:rowOff>0</xdr:rowOff>
                  </to>
                </anchor>
              </controlPr>
            </control>
          </mc:Choice>
        </mc:AlternateContent>
        <mc:AlternateContent xmlns:mc="http://schemas.openxmlformats.org/markup-compatibility/2006">
          <mc:Choice Requires="x14">
            <control shapeId="2131" r:id="rId23" name="Option Button 83">
              <controlPr defaultSize="0" autoFill="0" autoLine="0" autoPict="0" altText="">
                <anchor moveWithCells="1">
                  <from>
                    <xdr:col>4</xdr:col>
                    <xdr:colOff>12700</xdr:colOff>
                    <xdr:row>51</xdr:row>
                    <xdr:rowOff>38100</xdr:rowOff>
                  </from>
                  <to>
                    <xdr:col>5</xdr:col>
                    <xdr:colOff>1079500</xdr:colOff>
                    <xdr:row>52</xdr:row>
                    <xdr:rowOff>0</xdr:rowOff>
                  </to>
                </anchor>
              </controlPr>
            </control>
          </mc:Choice>
        </mc:AlternateContent>
        <mc:AlternateContent xmlns:mc="http://schemas.openxmlformats.org/markup-compatibility/2006">
          <mc:Choice Requires="x14">
            <control shapeId="2132" r:id="rId24" name="Option Button 84">
              <controlPr defaultSize="0" autoFill="0" autoLine="0" autoPict="0" altText="">
                <anchor moveWithCells="1">
                  <from>
                    <xdr:col>6</xdr:col>
                    <xdr:colOff>12700</xdr:colOff>
                    <xdr:row>51</xdr:row>
                    <xdr:rowOff>38100</xdr:rowOff>
                  </from>
                  <to>
                    <xdr:col>7</xdr:col>
                    <xdr:colOff>1079500</xdr:colOff>
                    <xdr:row>52</xdr:row>
                    <xdr:rowOff>0</xdr:rowOff>
                  </to>
                </anchor>
              </controlPr>
            </control>
          </mc:Choice>
        </mc:AlternateContent>
        <mc:AlternateContent xmlns:mc="http://schemas.openxmlformats.org/markup-compatibility/2006">
          <mc:Choice Requires="x14">
            <control shapeId="2136" r:id="rId25" name="Option Button 88">
              <controlPr defaultSize="0" autoFill="0" autoLine="0" autoPict="0" altText="">
                <anchor moveWithCells="1">
                  <from>
                    <xdr:col>4</xdr:col>
                    <xdr:colOff>25400</xdr:colOff>
                    <xdr:row>57</xdr:row>
                    <xdr:rowOff>25400</xdr:rowOff>
                  </from>
                  <to>
                    <xdr:col>4</xdr:col>
                    <xdr:colOff>1092200</xdr:colOff>
                    <xdr:row>58</xdr:row>
                    <xdr:rowOff>0</xdr:rowOff>
                  </to>
                </anchor>
              </controlPr>
            </control>
          </mc:Choice>
        </mc:AlternateContent>
        <mc:AlternateContent xmlns:mc="http://schemas.openxmlformats.org/markup-compatibility/2006">
          <mc:Choice Requires="x14">
            <control shapeId="2137" r:id="rId26" name="Option Button 89">
              <controlPr defaultSize="0" autoFill="0" autoLine="0" autoPict="0" altText="">
                <anchor moveWithCells="1">
                  <from>
                    <xdr:col>5</xdr:col>
                    <xdr:colOff>25400</xdr:colOff>
                    <xdr:row>57</xdr:row>
                    <xdr:rowOff>12700</xdr:rowOff>
                  </from>
                  <to>
                    <xdr:col>5</xdr:col>
                    <xdr:colOff>1092200</xdr:colOff>
                    <xdr:row>58</xdr:row>
                    <xdr:rowOff>0</xdr:rowOff>
                  </to>
                </anchor>
              </controlPr>
            </control>
          </mc:Choice>
        </mc:AlternateContent>
        <mc:AlternateContent xmlns:mc="http://schemas.openxmlformats.org/markup-compatibility/2006">
          <mc:Choice Requires="x14">
            <control shapeId="2138" r:id="rId27" name="Group Box 90">
              <controlPr defaultSize="0" autoFill="0" autoPict="0">
                <anchor moveWithCells="1">
                  <from>
                    <xdr:col>3</xdr:col>
                    <xdr:colOff>38100</xdr:colOff>
                    <xdr:row>55</xdr:row>
                    <xdr:rowOff>101600</xdr:rowOff>
                  </from>
                  <to>
                    <xdr:col>8</xdr:col>
                    <xdr:colOff>114300</xdr:colOff>
                    <xdr:row>58</xdr:row>
                    <xdr:rowOff>76200</xdr:rowOff>
                  </to>
                </anchor>
              </controlPr>
            </control>
          </mc:Choice>
        </mc:AlternateContent>
        <mc:AlternateContent xmlns:mc="http://schemas.openxmlformats.org/markup-compatibility/2006">
          <mc:Choice Requires="x14">
            <control shapeId="2139" r:id="rId28" name="Option Button 91">
              <controlPr defaultSize="0" autoFill="0" autoLine="0" autoPict="0" altText="">
                <anchor moveWithCells="1">
                  <from>
                    <xdr:col>6</xdr:col>
                    <xdr:colOff>25400</xdr:colOff>
                    <xdr:row>57</xdr:row>
                    <xdr:rowOff>25400</xdr:rowOff>
                  </from>
                  <to>
                    <xdr:col>6</xdr:col>
                    <xdr:colOff>1092200</xdr:colOff>
                    <xdr:row>58</xdr:row>
                    <xdr:rowOff>0</xdr:rowOff>
                  </to>
                </anchor>
              </controlPr>
            </control>
          </mc:Choice>
        </mc:AlternateContent>
        <mc:AlternateContent xmlns:mc="http://schemas.openxmlformats.org/markup-compatibility/2006">
          <mc:Choice Requires="x14">
            <control shapeId="2140" r:id="rId29" name="Option Button 92">
              <controlPr defaultSize="0" autoFill="0" autoLine="0" autoPict="0" altText="">
                <anchor moveWithCells="1">
                  <from>
                    <xdr:col>4</xdr:col>
                    <xdr:colOff>12700</xdr:colOff>
                    <xdr:row>63</xdr:row>
                    <xdr:rowOff>63500</xdr:rowOff>
                  </from>
                  <to>
                    <xdr:col>4</xdr:col>
                    <xdr:colOff>1092200</xdr:colOff>
                    <xdr:row>64</xdr:row>
                    <xdr:rowOff>0</xdr:rowOff>
                  </to>
                </anchor>
              </controlPr>
            </control>
          </mc:Choice>
        </mc:AlternateContent>
        <mc:AlternateContent xmlns:mc="http://schemas.openxmlformats.org/markup-compatibility/2006">
          <mc:Choice Requires="x14">
            <control shapeId="2141" r:id="rId30" name="Option Button 93">
              <controlPr defaultSize="0" autoFill="0" autoLine="0" autoPict="0" altText="">
                <anchor moveWithCells="1">
                  <from>
                    <xdr:col>5</xdr:col>
                    <xdr:colOff>12700</xdr:colOff>
                    <xdr:row>63</xdr:row>
                    <xdr:rowOff>63500</xdr:rowOff>
                  </from>
                  <to>
                    <xdr:col>5</xdr:col>
                    <xdr:colOff>1092200</xdr:colOff>
                    <xdr:row>64</xdr:row>
                    <xdr:rowOff>0</xdr:rowOff>
                  </to>
                </anchor>
              </controlPr>
            </control>
          </mc:Choice>
        </mc:AlternateContent>
        <mc:AlternateContent xmlns:mc="http://schemas.openxmlformats.org/markup-compatibility/2006">
          <mc:Choice Requires="x14">
            <control shapeId="2143" r:id="rId31" name="Option Button 95">
              <controlPr defaultSize="0" autoFill="0" autoLine="0" autoPict="0" altText="">
                <anchor moveWithCells="1">
                  <from>
                    <xdr:col>6</xdr:col>
                    <xdr:colOff>25400</xdr:colOff>
                    <xdr:row>63</xdr:row>
                    <xdr:rowOff>63500</xdr:rowOff>
                  </from>
                  <to>
                    <xdr:col>6</xdr:col>
                    <xdr:colOff>1092200</xdr:colOff>
                    <xdr:row>64</xdr:row>
                    <xdr:rowOff>0</xdr:rowOff>
                  </to>
                </anchor>
              </controlPr>
            </control>
          </mc:Choice>
        </mc:AlternateContent>
        <mc:AlternateContent xmlns:mc="http://schemas.openxmlformats.org/markup-compatibility/2006">
          <mc:Choice Requires="x14">
            <control shapeId="2175" r:id="rId32" name="Option Button 127">
              <controlPr defaultSize="0" autoFill="0" autoLine="0" autoPict="0" altText="">
                <anchor moveWithCells="1">
                  <from>
                    <xdr:col>4</xdr:col>
                    <xdr:colOff>12700</xdr:colOff>
                    <xdr:row>83</xdr:row>
                    <xdr:rowOff>25400</xdr:rowOff>
                  </from>
                  <to>
                    <xdr:col>5</xdr:col>
                    <xdr:colOff>1092200</xdr:colOff>
                    <xdr:row>84</xdr:row>
                    <xdr:rowOff>0</xdr:rowOff>
                  </to>
                </anchor>
              </controlPr>
            </control>
          </mc:Choice>
        </mc:AlternateContent>
        <mc:AlternateContent xmlns:mc="http://schemas.openxmlformats.org/markup-compatibility/2006">
          <mc:Choice Requires="x14">
            <control shapeId="2176" r:id="rId33" name="Option Button 128">
              <controlPr defaultSize="0" autoFill="0" autoLine="0" autoPict="0" altText="">
                <anchor moveWithCells="1">
                  <from>
                    <xdr:col>6</xdr:col>
                    <xdr:colOff>12700</xdr:colOff>
                    <xdr:row>83</xdr:row>
                    <xdr:rowOff>25400</xdr:rowOff>
                  </from>
                  <to>
                    <xdr:col>7</xdr:col>
                    <xdr:colOff>1092200</xdr:colOff>
                    <xdr:row>84</xdr:row>
                    <xdr:rowOff>0</xdr:rowOff>
                  </to>
                </anchor>
              </controlPr>
            </control>
          </mc:Choice>
        </mc:AlternateContent>
        <mc:AlternateContent xmlns:mc="http://schemas.openxmlformats.org/markup-compatibility/2006">
          <mc:Choice Requires="x14">
            <control shapeId="2179" r:id="rId34" name="Group Box 131">
              <controlPr defaultSize="0" autoFill="0" autoPict="0">
                <anchor moveWithCells="1">
                  <from>
                    <xdr:col>2</xdr:col>
                    <xdr:colOff>114300</xdr:colOff>
                    <xdr:row>80</xdr:row>
                    <xdr:rowOff>469900</xdr:rowOff>
                  </from>
                  <to>
                    <xdr:col>8</xdr:col>
                    <xdr:colOff>139700</xdr:colOff>
                    <xdr:row>84</xdr:row>
                    <xdr:rowOff>101600</xdr:rowOff>
                  </to>
                </anchor>
              </controlPr>
            </control>
          </mc:Choice>
        </mc:AlternateContent>
        <mc:AlternateContent xmlns:mc="http://schemas.openxmlformats.org/markup-compatibility/2006">
          <mc:Choice Requires="x14">
            <control shapeId="2181" r:id="rId35" name="Option Button 133">
              <controlPr defaultSize="0" autoFill="0" autoLine="0" autoPict="0" altText=" XX">
                <anchor moveWithCells="1">
                  <from>
                    <xdr:col>4</xdr:col>
                    <xdr:colOff>12700</xdr:colOff>
                    <xdr:row>77</xdr:row>
                    <xdr:rowOff>12700</xdr:rowOff>
                  </from>
                  <to>
                    <xdr:col>5</xdr:col>
                    <xdr:colOff>1066800</xdr:colOff>
                    <xdr:row>78</xdr:row>
                    <xdr:rowOff>0</xdr:rowOff>
                  </to>
                </anchor>
              </controlPr>
            </control>
          </mc:Choice>
        </mc:AlternateContent>
        <mc:AlternateContent xmlns:mc="http://schemas.openxmlformats.org/markup-compatibility/2006">
          <mc:Choice Requires="x14">
            <control shapeId="2182" r:id="rId36" name="Option Button 134">
              <controlPr defaultSize="0" autoFill="0" autoLine="0" autoPict="0" altText="XX">
                <anchor moveWithCells="1">
                  <from>
                    <xdr:col>6</xdr:col>
                    <xdr:colOff>25400</xdr:colOff>
                    <xdr:row>77</xdr:row>
                    <xdr:rowOff>38100</xdr:rowOff>
                  </from>
                  <to>
                    <xdr:col>7</xdr:col>
                    <xdr:colOff>1066800</xdr:colOff>
                    <xdr:row>78</xdr:row>
                    <xdr:rowOff>0</xdr:rowOff>
                  </to>
                </anchor>
              </controlPr>
            </control>
          </mc:Choice>
        </mc:AlternateContent>
        <mc:AlternateContent xmlns:mc="http://schemas.openxmlformats.org/markup-compatibility/2006">
          <mc:Choice Requires="x14">
            <control shapeId="2185" r:id="rId37" name="Option Button 137">
              <controlPr defaultSize="0" autoFill="0" autoLine="0" autoPict="0" altText="">
                <anchor moveWithCells="1">
                  <from>
                    <xdr:col>4</xdr:col>
                    <xdr:colOff>12700</xdr:colOff>
                    <xdr:row>95</xdr:row>
                    <xdr:rowOff>38100</xdr:rowOff>
                  </from>
                  <to>
                    <xdr:col>5</xdr:col>
                    <xdr:colOff>1079500</xdr:colOff>
                    <xdr:row>96</xdr:row>
                    <xdr:rowOff>0</xdr:rowOff>
                  </to>
                </anchor>
              </controlPr>
            </control>
          </mc:Choice>
        </mc:AlternateContent>
        <mc:AlternateContent xmlns:mc="http://schemas.openxmlformats.org/markup-compatibility/2006">
          <mc:Choice Requires="x14">
            <control shapeId="2186" r:id="rId38" name="Option Button 138">
              <controlPr defaultSize="0" autoFill="0" autoLine="0" autoPict="0" altText="">
                <anchor moveWithCells="1">
                  <from>
                    <xdr:col>6</xdr:col>
                    <xdr:colOff>25400</xdr:colOff>
                    <xdr:row>95</xdr:row>
                    <xdr:rowOff>38100</xdr:rowOff>
                  </from>
                  <to>
                    <xdr:col>8</xdr:col>
                    <xdr:colOff>0</xdr:colOff>
                    <xdr:row>96</xdr:row>
                    <xdr:rowOff>0</xdr:rowOff>
                  </to>
                </anchor>
              </controlPr>
            </control>
          </mc:Choice>
        </mc:AlternateContent>
        <mc:AlternateContent xmlns:mc="http://schemas.openxmlformats.org/markup-compatibility/2006">
          <mc:Choice Requires="x14">
            <control shapeId="2189" r:id="rId39" name="Group Box 141">
              <controlPr defaultSize="0" autoFill="0" autoPict="0">
                <anchor moveWithCells="1">
                  <from>
                    <xdr:col>2</xdr:col>
                    <xdr:colOff>88900</xdr:colOff>
                    <xdr:row>93</xdr:row>
                    <xdr:rowOff>127000</xdr:rowOff>
                  </from>
                  <to>
                    <xdr:col>8</xdr:col>
                    <xdr:colOff>190500</xdr:colOff>
                    <xdr:row>96</xdr:row>
                    <xdr:rowOff>139700</xdr:rowOff>
                  </to>
                </anchor>
              </controlPr>
            </control>
          </mc:Choice>
        </mc:AlternateContent>
        <mc:AlternateContent xmlns:mc="http://schemas.openxmlformats.org/markup-compatibility/2006">
          <mc:Choice Requires="x14">
            <control shapeId="2190" r:id="rId40" name="Option Button 142">
              <controlPr defaultSize="0" autoFill="0" autoLine="0" autoPict="0" altText="">
                <anchor moveWithCells="1">
                  <from>
                    <xdr:col>4</xdr:col>
                    <xdr:colOff>12700</xdr:colOff>
                    <xdr:row>89</xdr:row>
                    <xdr:rowOff>25400</xdr:rowOff>
                  </from>
                  <to>
                    <xdr:col>5</xdr:col>
                    <xdr:colOff>1079500</xdr:colOff>
                    <xdr:row>90</xdr:row>
                    <xdr:rowOff>0</xdr:rowOff>
                  </to>
                </anchor>
              </controlPr>
            </control>
          </mc:Choice>
        </mc:AlternateContent>
        <mc:AlternateContent xmlns:mc="http://schemas.openxmlformats.org/markup-compatibility/2006">
          <mc:Choice Requires="x14">
            <control shapeId="2191" r:id="rId41" name="Option Button 143">
              <controlPr defaultSize="0" autoFill="0" autoLine="0" autoPict="0" altText="">
                <anchor moveWithCells="1">
                  <from>
                    <xdr:col>6</xdr:col>
                    <xdr:colOff>25400</xdr:colOff>
                    <xdr:row>89</xdr:row>
                    <xdr:rowOff>0</xdr:rowOff>
                  </from>
                  <to>
                    <xdr:col>7</xdr:col>
                    <xdr:colOff>1092200</xdr:colOff>
                    <xdr:row>90</xdr:row>
                    <xdr:rowOff>0</xdr:rowOff>
                  </to>
                </anchor>
              </controlPr>
            </control>
          </mc:Choice>
        </mc:AlternateContent>
        <mc:AlternateContent xmlns:mc="http://schemas.openxmlformats.org/markup-compatibility/2006">
          <mc:Choice Requires="x14">
            <control shapeId="2194" r:id="rId42" name="Group Box 146">
              <controlPr defaultSize="0" autoFill="0" autoPict="0">
                <anchor moveWithCells="1">
                  <from>
                    <xdr:col>3</xdr:col>
                    <xdr:colOff>25400</xdr:colOff>
                    <xdr:row>86</xdr:row>
                    <xdr:rowOff>419100</xdr:rowOff>
                  </from>
                  <to>
                    <xdr:col>8</xdr:col>
                    <xdr:colOff>254000</xdr:colOff>
                    <xdr:row>90</xdr:row>
                    <xdr:rowOff>76200</xdr:rowOff>
                  </to>
                </anchor>
              </controlPr>
            </control>
          </mc:Choice>
        </mc:AlternateContent>
        <mc:AlternateContent xmlns:mc="http://schemas.openxmlformats.org/markup-compatibility/2006">
          <mc:Choice Requires="x14">
            <control shapeId="2195" r:id="rId43" name="Option Button 147">
              <controlPr defaultSize="0" autoFill="0" autoLine="0" autoPict="0" altText="">
                <anchor moveWithCells="1">
                  <from>
                    <xdr:col>4</xdr:col>
                    <xdr:colOff>25400</xdr:colOff>
                    <xdr:row>103</xdr:row>
                    <xdr:rowOff>63500</xdr:rowOff>
                  </from>
                  <to>
                    <xdr:col>4</xdr:col>
                    <xdr:colOff>1092200</xdr:colOff>
                    <xdr:row>104</xdr:row>
                    <xdr:rowOff>0</xdr:rowOff>
                  </to>
                </anchor>
              </controlPr>
            </control>
          </mc:Choice>
        </mc:AlternateContent>
        <mc:AlternateContent xmlns:mc="http://schemas.openxmlformats.org/markup-compatibility/2006">
          <mc:Choice Requires="x14">
            <control shapeId="2196" r:id="rId44" name="Option Button 148">
              <controlPr defaultSize="0" autoFill="0" autoLine="0" autoPict="0" altText="">
                <anchor moveWithCells="1">
                  <from>
                    <xdr:col>5</xdr:col>
                    <xdr:colOff>25400</xdr:colOff>
                    <xdr:row>103</xdr:row>
                    <xdr:rowOff>63500</xdr:rowOff>
                  </from>
                  <to>
                    <xdr:col>5</xdr:col>
                    <xdr:colOff>1092200</xdr:colOff>
                    <xdr:row>104</xdr:row>
                    <xdr:rowOff>0</xdr:rowOff>
                  </to>
                </anchor>
              </controlPr>
            </control>
          </mc:Choice>
        </mc:AlternateContent>
        <mc:AlternateContent xmlns:mc="http://schemas.openxmlformats.org/markup-compatibility/2006">
          <mc:Choice Requires="x14">
            <control shapeId="2198" r:id="rId45" name="Option Button 150">
              <controlPr defaultSize="0" autoFill="0" autoLine="0" autoPict="0" altText="">
                <anchor moveWithCells="1">
                  <from>
                    <xdr:col>4</xdr:col>
                    <xdr:colOff>25400</xdr:colOff>
                    <xdr:row>109</xdr:row>
                    <xdr:rowOff>25400</xdr:rowOff>
                  </from>
                  <to>
                    <xdr:col>5</xdr:col>
                    <xdr:colOff>1066800</xdr:colOff>
                    <xdr:row>110</xdr:row>
                    <xdr:rowOff>0</xdr:rowOff>
                  </to>
                </anchor>
              </controlPr>
            </control>
          </mc:Choice>
        </mc:AlternateContent>
        <mc:AlternateContent xmlns:mc="http://schemas.openxmlformats.org/markup-compatibility/2006">
          <mc:Choice Requires="x14">
            <control shapeId="2199" r:id="rId46" name="Option Button 151">
              <controlPr defaultSize="0" autoFill="0" autoLine="0" autoPict="0" altText="">
                <anchor moveWithCells="1">
                  <from>
                    <xdr:col>5</xdr:col>
                    <xdr:colOff>1104900</xdr:colOff>
                    <xdr:row>109</xdr:row>
                    <xdr:rowOff>38100</xdr:rowOff>
                  </from>
                  <to>
                    <xdr:col>7</xdr:col>
                    <xdr:colOff>1079500</xdr:colOff>
                    <xdr:row>110</xdr:row>
                    <xdr:rowOff>0</xdr:rowOff>
                  </to>
                </anchor>
              </controlPr>
            </control>
          </mc:Choice>
        </mc:AlternateContent>
        <mc:AlternateContent xmlns:mc="http://schemas.openxmlformats.org/markup-compatibility/2006">
          <mc:Choice Requires="x14">
            <control shapeId="2200" r:id="rId47" name="Group Box 152">
              <controlPr defaultSize="0" autoFill="0" autoPict="0">
                <anchor moveWithCells="1">
                  <from>
                    <xdr:col>3</xdr:col>
                    <xdr:colOff>38100</xdr:colOff>
                    <xdr:row>107</xdr:row>
                    <xdr:rowOff>101600</xdr:rowOff>
                  </from>
                  <to>
                    <xdr:col>8</xdr:col>
                    <xdr:colOff>114300</xdr:colOff>
                    <xdr:row>110</xdr:row>
                    <xdr:rowOff>76200</xdr:rowOff>
                  </to>
                </anchor>
              </controlPr>
            </control>
          </mc:Choice>
        </mc:AlternateContent>
        <mc:AlternateContent xmlns:mc="http://schemas.openxmlformats.org/markup-compatibility/2006">
          <mc:Choice Requires="x14">
            <control shapeId="2202" r:id="rId48" name="Option Button 154">
              <controlPr defaultSize="0" autoFill="0" autoLine="0" autoPict="0" altText="">
                <anchor moveWithCells="1">
                  <from>
                    <xdr:col>4</xdr:col>
                    <xdr:colOff>12700</xdr:colOff>
                    <xdr:row>117</xdr:row>
                    <xdr:rowOff>25400</xdr:rowOff>
                  </from>
                  <to>
                    <xdr:col>4</xdr:col>
                    <xdr:colOff>1092200</xdr:colOff>
                    <xdr:row>118</xdr:row>
                    <xdr:rowOff>0</xdr:rowOff>
                  </to>
                </anchor>
              </controlPr>
            </control>
          </mc:Choice>
        </mc:AlternateContent>
        <mc:AlternateContent xmlns:mc="http://schemas.openxmlformats.org/markup-compatibility/2006">
          <mc:Choice Requires="x14">
            <control shapeId="2203" r:id="rId49" name="Option Button 155">
              <controlPr defaultSize="0" autoFill="0" autoLine="0" autoPict="0" altText="">
                <anchor moveWithCells="1">
                  <from>
                    <xdr:col>5</xdr:col>
                    <xdr:colOff>12700</xdr:colOff>
                    <xdr:row>117</xdr:row>
                    <xdr:rowOff>25400</xdr:rowOff>
                  </from>
                  <to>
                    <xdr:col>5</xdr:col>
                    <xdr:colOff>1092200</xdr:colOff>
                    <xdr:row>118</xdr:row>
                    <xdr:rowOff>0</xdr:rowOff>
                  </to>
                </anchor>
              </controlPr>
            </control>
          </mc:Choice>
        </mc:AlternateContent>
        <mc:AlternateContent xmlns:mc="http://schemas.openxmlformats.org/markup-compatibility/2006">
          <mc:Choice Requires="x14">
            <control shapeId="2204" r:id="rId50" name="Group Box 156">
              <controlPr defaultSize="0" autoFill="0" autoPict="0">
                <anchor moveWithCells="1">
                  <from>
                    <xdr:col>3</xdr:col>
                    <xdr:colOff>38100</xdr:colOff>
                    <xdr:row>115</xdr:row>
                    <xdr:rowOff>101600</xdr:rowOff>
                  </from>
                  <to>
                    <xdr:col>8</xdr:col>
                    <xdr:colOff>114300</xdr:colOff>
                    <xdr:row>118</xdr:row>
                    <xdr:rowOff>76200</xdr:rowOff>
                  </to>
                </anchor>
              </controlPr>
            </control>
          </mc:Choice>
        </mc:AlternateContent>
        <mc:AlternateContent xmlns:mc="http://schemas.openxmlformats.org/markup-compatibility/2006">
          <mc:Choice Requires="x14">
            <control shapeId="2205" r:id="rId51" name="Option Button 157">
              <controlPr defaultSize="0" autoFill="0" autoLine="0" autoPict="0" altText="">
                <anchor moveWithCells="1">
                  <from>
                    <xdr:col>6</xdr:col>
                    <xdr:colOff>12700</xdr:colOff>
                    <xdr:row>117</xdr:row>
                    <xdr:rowOff>25400</xdr:rowOff>
                  </from>
                  <to>
                    <xdr:col>6</xdr:col>
                    <xdr:colOff>1092200</xdr:colOff>
                    <xdr:row>118</xdr:row>
                    <xdr:rowOff>0</xdr:rowOff>
                  </to>
                </anchor>
              </controlPr>
            </control>
          </mc:Choice>
        </mc:AlternateContent>
        <mc:AlternateContent xmlns:mc="http://schemas.openxmlformats.org/markup-compatibility/2006">
          <mc:Choice Requires="x14">
            <control shapeId="2212" r:id="rId52" name="Option Button 164">
              <controlPr defaultSize="0" autoFill="0" autoLine="0" autoPict="0" altText="">
                <anchor moveWithCells="1">
                  <from>
                    <xdr:col>6</xdr:col>
                    <xdr:colOff>25400</xdr:colOff>
                    <xdr:row>103</xdr:row>
                    <xdr:rowOff>63500</xdr:rowOff>
                  </from>
                  <to>
                    <xdr:col>6</xdr:col>
                    <xdr:colOff>1092200</xdr:colOff>
                    <xdr:row>104</xdr:row>
                    <xdr:rowOff>0</xdr:rowOff>
                  </to>
                </anchor>
              </controlPr>
            </control>
          </mc:Choice>
        </mc:AlternateContent>
        <mc:AlternateContent xmlns:mc="http://schemas.openxmlformats.org/markup-compatibility/2006">
          <mc:Choice Requires="x14">
            <control shapeId="2213" r:id="rId53" name="Option Button 165">
              <controlPr defaultSize="0" autoFill="0" autoLine="0" autoPict="0" altText="">
                <anchor moveWithCells="1">
                  <from>
                    <xdr:col>4</xdr:col>
                    <xdr:colOff>12700</xdr:colOff>
                    <xdr:row>122</xdr:row>
                    <xdr:rowOff>25400</xdr:rowOff>
                  </from>
                  <to>
                    <xdr:col>4</xdr:col>
                    <xdr:colOff>1092200</xdr:colOff>
                    <xdr:row>123</xdr:row>
                    <xdr:rowOff>0</xdr:rowOff>
                  </to>
                </anchor>
              </controlPr>
            </control>
          </mc:Choice>
        </mc:AlternateContent>
        <mc:AlternateContent xmlns:mc="http://schemas.openxmlformats.org/markup-compatibility/2006">
          <mc:Choice Requires="x14">
            <control shapeId="2214" r:id="rId54" name="Option Button 166">
              <controlPr defaultSize="0" autoFill="0" autoLine="0" autoPict="0" altText="">
                <anchor moveWithCells="1">
                  <from>
                    <xdr:col>5</xdr:col>
                    <xdr:colOff>12700</xdr:colOff>
                    <xdr:row>122</xdr:row>
                    <xdr:rowOff>25400</xdr:rowOff>
                  </from>
                  <to>
                    <xdr:col>5</xdr:col>
                    <xdr:colOff>1092200</xdr:colOff>
                    <xdr:row>123</xdr:row>
                    <xdr:rowOff>0</xdr:rowOff>
                  </to>
                </anchor>
              </controlPr>
            </control>
          </mc:Choice>
        </mc:AlternateContent>
        <mc:AlternateContent xmlns:mc="http://schemas.openxmlformats.org/markup-compatibility/2006">
          <mc:Choice Requires="x14">
            <control shapeId="2215" r:id="rId55" name="Group Box 167">
              <controlPr defaultSize="0" autoFill="0" autoPict="0">
                <anchor moveWithCells="1">
                  <from>
                    <xdr:col>3</xdr:col>
                    <xdr:colOff>38100</xdr:colOff>
                    <xdr:row>120</xdr:row>
                    <xdr:rowOff>101600</xdr:rowOff>
                  </from>
                  <to>
                    <xdr:col>8</xdr:col>
                    <xdr:colOff>114300</xdr:colOff>
                    <xdr:row>123</xdr:row>
                    <xdr:rowOff>76200</xdr:rowOff>
                  </to>
                </anchor>
              </controlPr>
            </control>
          </mc:Choice>
        </mc:AlternateContent>
        <mc:AlternateContent xmlns:mc="http://schemas.openxmlformats.org/markup-compatibility/2006">
          <mc:Choice Requires="x14">
            <control shapeId="2216" r:id="rId56" name="Option Button 168">
              <controlPr defaultSize="0" autoFill="0" autoLine="0" autoPict="0" altText="">
                <anchor moveWithCells="1">
                  <from>
                    <xdr:col>6</xdr:col>
                    <xdr:colOff>12700</xdr:colOff>
                    <xdr:row>122</xdr:row>
                    <xdr:rowOff>25400</xdr:rowOff>
                  </from>
                  <to>
                    <xdr:col>6</xdr:col>
                    <xdr:colOff>1092200</xdr:colOff>
                    <xdr:row>123</xdr:row>
                    <xdr:rowOff>0</xdr:rowOff>
                  </to>
                </anchor>
              </controlPr>
            </control>
          </mc:Choice>
        </mc:AlternateContent>
        <mc:AlternateContent xmlns:mc="http://schemas.openxmlformats.org/markup-compatibility/2006">
          <mc:Choice Requires="x14">
            <control shapeId="2217" r:id="rId57" name="Option Button 169">
              <controlPr defaultSize="0" autoFill="0" autoLine="0" autoPict="0" altText="">
                <anchor moveWithCells="1">
                  <from>
                    <xdr:col>4</xdr:col>
                    <xdr:colOff>25400</xdr:colOff>
                    <xdr:row>127</xdr:row>
                    <xdr:rowOff>38100</xdr:rowOff>
                  </from>
                  <to>
                    <xdr:col>4</xdr:col>
                    <xdr:colOff>1092200</xdr:colOff>
                    <xdr:row>128</xdr:row>
                    <xdr:rowOff>0</xdr:rowOff>
                  </to>
                </anchor>
              </controlPr>
            </control>
          </mc:Choice>
        </mc:AlternateContent>
        <mc:AlternateContent xmlns:mc="http://schemas.openxmlformats.org/markup-compatibility/2006">
          <mc:Choice Requires="x14">
            <control shapeId="2218" r:id="rId58" name="Option Button 170">
              <controlPr defaultSize="0" autoFill="0" autoLine="0" autoPict="0" altText="">
                <anchor moveWithCells="1">
                  <from>
                    <xdr:col>5</xdr:col>
                    <xdr:colOff>25400</xdr:colOff>
                    <xdr:row>127</xdr:row>
                    <xdr:rowOff>38100</xdr:rowOff>
                  </from>
                  <to>
                    <xdr:col>5</xdr:col>
                    <xdr:colOff>1092200</xdr:colOff>
                    <xdr:row>128</xdr:row>
                    <xdr:rowOff>0</xdr:rowOff>
                  </to>
                </anchor>
              </controlPr>
            </control>
          </mc:Choice>
        </mc:AlternateContent>
        <mc:AlternateContent xmlns:mc="http://schemas.openxmlformats.org/markup-compatibility/2006">
          <mc:Choice Requires="x14">
            <control shapeId="2219" r:id="rId59" name="Group Box 171">
              <controlPr defaultSize="0" autoFill="0" autoPict="0">
                <anchor moveWithCells="1">
                  <from>
                    <xdr:col>3</xdr:col>
                    <xdr:colOff>38100</xdr:colOff>
                    <xdr:row>125</xdr:row>
                    <xdr:rowOff>101600</xdr:rowOff>
                  </from>
                  <to>
                    <xdr:col>8</xdr:col>
                    <xdr:colOff>114300</xdr:colOff>
                    <xdr:row>128</xdr:row>
                    <xdr:rowOff>76200</xdr:rowOff>
                  </to>
                </anchor>
              </controlPr>
            </control>
          </mc:Choice>
        </mc:AlternateContent>
        <mc:AlternateContent xmlns:mc="http://schemas.openxmlformats.org/markup-compatibility/2006">
          <mc:Choice Requires="x14">
            <control shapeId="2220" r:id="rId60" name="Option Button 172">
              <controlPr defaultSize="0" autoFill="0" autoLine="0" autoPict="0" altText="">
                <anchor moveWithCells="1">
                  <from>
                    <xdr:col>6</xdr:col>
                    <xdr:colOff>25400</xdr:colOff>
                    <xdr:row>127</xdr:row>
                    <xdr:rowOff>38100</xdr:rowOff>
                  </from>
                  <to>
                    <xdr:col>6</xdr:col>
                    <xdr:colOff>1092200</xdr:colOff>
                    <xdr:row>128</xdr:row>
                    <xdr:rowOff>0</xdr:rowOff>
                  </to>
                </anchor>
              </controlPr>
            </control>
          </mc:Choice>
        </mc:AlternateContent>
        <mc:AlternateContent xmlns:mc="http://schemas.openxmlformats.org/markup-compatibility/2006">
          <mc:Choice Requires="x14">
            <control shapeId="2221" r:id="rId61" name="Option Button 173">
              <controlPr defaultSize="0" autoFill="0" autoLine="0" autoPict="0" altText="">
                <anchor moveWithCells="1">
                  <from>
                    <xdr:col>4</xdr:col>
                    <xdr:colOff>25400</xdr:colOff>
                    <xdr:row>132</xdr:row>
                    <xdr:rowOff>38100</xdr:rowOff>
                  </from>
                  <to>
                    <xdr:col>4</xdr:col>
                    <xdr:colOff>1092200</xdr:colOff>
                    <xdr:row>133</xdr:row>
                    <xdr:rowOff>0</xdr:rowOff>
                  </to>
                </anchor>
              </controlPr>
            </control>
          </mc:Choice>
        </mc:AlternateContent>
        <mc:AlternateContent xmlns:mc="http://schemas.openxmlformats.org/markup-compatibility/2006">
          <mc:Choice Requires="x14">
            <control shapeId="2222" r:id="rId62" name="Option Button 174">
              <controlPr defaultSize="0" autoFill="0" autoLine="0" autoPict="0" altText="">
                <anchor moveWithCells="1">
                  <from>
                    <xdr:col>5</xdr:col>
                    <xdr:colOff>25400</xdr:colOff>
                    <xdr:row>132</xdr:row>
                    <xdr:rowOff>38100</xdr:rowOff>
                  </from>
                  <to>
                    <xdr:col>5</xdr:col>
                    <xdr:colOff>1092200</xdr:colOff>
                    <xdr:row>133</xdr:row>
                    <xdr:rowOff>0</xdr:rowOff>
                  </to>
                </anchor>
              </controlPr>
            </control>
          </mc:Choice>
        </mc:AlternateContent>
        <mc:AlternateContent xmlns:mc="http://schemas.openxmlformats.org/markup-compatibility/2006">
          <mc:Choice Requires="x14">
            <control shapeId="2223" r:id="rId63" name="Group Box 175">
              <controlPr defaultSize="0" autoFill="0" autoPict="0">
                <anchor moveWithCells="1">
                  <from>
                    <xdr:col>3</xdr:col>
                    <xdr:colOff>38100</xdr:colOff>
                    <xdr:row>130</xdr:row>
                    <xdr:rowOff>101600</xdr:rowOff>
                  </from>
                  <to>
                    <xdr:col>8</xdr:col>
                    <xdr:colOff>114300</xdr:colOff>
                    <xdr:row>133</xdr:row>
                    <xdr:rowOff>76200</xdr:rowOff>
                  </to>
                </anchor>
              </controlPr>
            </control>
          </mc:Choice>
        </mc:AlternateContent>
        <mc:AlternateContent xmlns:mc="http://schemas.openxmlformats.org/markup-compatibility/2006">
          <mc:Choice Requires="x14">
            <control shapeId="2224" r:id="rId64" name="Option Button 176">
              <controlPr defaultSize="0" autoFill="0" autoLine="0" autoPict="0" altText="">
                <anchor moveWithCells="1">
                  <from>
                    <xdr:col>6</xdr:col>
                    <xdr:colOff>25400</xdr:colOff>
                    <xdr:row>132</xdr:row>
                    <xdr:rowOff>38100</xdr:rowOff>
                  </from>
                  <to>
                    <xdr:col>6</xdr:col>
                    <xdr:colOff>1092200</xdr:colOff>
                    <xdr:row>133</xdr:row>
                    <xdr:rowOff>0</xdr:rowOff>
                  </to>
                </anchor>
              </controlPr>
            </control>
          </mc:Choice>
        </mc:AlternateContent>
        <mc:AlternateContent xmlns:mc="http://schemas.openxmlformats.org/markup-compatibility/2006">
          <mc:Choice Requires="x14">
            <control shapeId="2225" r:id="rId65" name="Option Button 177">
              <controlPr defaultSize="0" autoFill="0" autoLine="0" autoPict="0" altText="">
                <anchor moveWithCells="1">
                  <from>
                    <xdr:col>4</xdr:col>
                    <xdr:colOff>25400</xdr:colOff>
                    <xdr:row>137</xdr:row>
                    <xdr:rowOff>38100</xdr:rowOff>
                  </from>
                  <to>
                    <xdr:col>4</xdr:col>
                    <xdr:colOff>1092200</xdr:colOff>
                    <xdr:row>138</xdr:row>
                    <xdr:rowOff>0</xdr:rowOff>
                  </to>
                </anchor>
              </controlPr>
            </control>
          </mc:Choice>
        </mc:AlternateContent>
        <mc:AlternateContent xmlns:mc="http://schemas.openxmlformats.org/markup-compatibility/2006">
          <mc:Choice Requires="x14">
            <control shapeId="2226" r:id="rId66" name="Option Button 178">
              <controlPr defaultSize="0" autoFill="0" autoLine="0" autoPict="0" altText="">
                <anchor moveWithCells="1">
                  <from>
                    <xdr:col>5</xdr:col>
                    <xdr:colOff>25400</xdr:colOff>
                    <xdr:row>137</xdr:row>
                    <xdr:rowOff>38100</xdr:rowOff>
                  </from>
                  <to>
                    <xdr:col>5</xdr:col>
                    <xdr:colOff>1092200</xdr:colOff>
                    <xdr:row>138</xdr:row>
                    <xdr:rowOff>0</xdr:rowOff>
                  </to>
                </anchor>
              </controlPr>
            </control>
          </mc:Choice>
        </mc:AlternateContent>
        <mc:AlternateContent xmlns:mc="http://schemas.openxmlformats.org/markup-compatibility/2006">
          <mc:Choice Requires="x14">
            <control shapeId="2227" r:id="rId67" name="Group Box 179">
              <controlPr defaultSize="0" autoFill="0" autoPict="0">
                <anchor moveWithCells="1">
                  <from>
                    <xdr:col>3</xdr:col>
                    <xdr:colOff>38100</xdr:colOff>
                    <xdr:row>135</xdr:row>
                    <xdr:rowOff>101600</xdr:rowOff>
                  </from>
                  <to>
                    <xdr:col>8</xdr:col>
                    <xdr:colOff>114300</xdr:colOff>
                    <xdr:row>138</xdr:row>
                    <xdr:rowOff>76200</xdr:rowOff>
                  </to>
                </anchor>
              </controlPr>
            </control>
          </mc:Choice>
        </mc:AlternateContent>
        <mc:AlternateContent xmlns:mc="http://schemas.openxmlformats.org/markup-compatibility/2006">
          <mc:Choice Requires="x14">
            <control shapeId="2228" r:id="rId68" name="Option Button 180">
              <controlPr defaultSize="0" autoFill="0" autoLine="0" autoPict="0" altText="">
                <anchor moveWithCells="1">
                  <from>
                    <xdr:col>6</xdr:col>
                    <xdr:colOff>25400</xdr:colOff>
                    <xdr:row>137</xdr:row>
                    <xdr:rowOff>38100</xdr:rowOff>
                  </from>
                  <to>
                    <xdr:col>6</xdr:col>
                    <xdr:colOff>1092200</xdr:colOff>
                    <xdr:row>138</xdr:row>
                    <xdr:rowOff>0</xdr:rowOff>
                  </to>
                </anchor>
              </controlPr>
            </control>
          </mc:Choice>
        </mc:AlternateContent>
        <mc:AlternateContent xmlns:mc="http://schemas.openxmlformats.org/markup-compatibility/2006">
          <mc:Choice Requires="x14">
            <control shapeId="2229" r:id="rId69" name="Option Button 181">
              <controlPr defaultSize="0" autoFill="0" autoLine="0" autoPict="0" altText="">
                <anchor moveWithCells="1">
                  <from>
                    <xdr:col>4</xdr:col>
                    <xdr:colOff>25400</xdr:colOff>
                    <xdr:row>142</xdr:row>
                    <xdr:rowOff>38100</xdr:rowOff>
                  </from>
                  <to>
                    <xdr:col>4</xdr:col>
                    <xdr:colOff>1092200</xdr:colOff>
                    <xdr:row>143</xdr:row>
                    <xdr:rowOff>0</xdr:rowOff>
                  </to>
                </anchor>
              </controlPr>
            </control>
          </mc:Choice>
        </mc:AlternateContent>
        <mc:AlternateContent xmlns:mc="http://schemas.openxmlformats.org/markup-compatibility/2006">
          <mc:Choice Requires="x14">
            <control shapeId="2230" r:id="rId70" name="Option Button 182">
              <controlPr defaultSize="0" autoFill="0" autoLine="0" autoPict="0" altText="">
                <anchor moveWithCells="1">
                  <from>
                    <xdr:col>5</xdr:col>
                    <xdr:colOff>25400</xdr:colOff>
                    <xdr:row>142</xdr:row>
                    <xdr:rowOff>38100</xdr:rowOff>
                  </from>
                  <to>
                    <xdr:col>5</xdr:col>
                    <xdr:colOff>1092200</xdr:colOff>
                    <xdr:row>143</xdr:row>
                    <xdr:rowOff>0</xdr:rowOff>
                  </to>
                </anchor>
              </controlPr>
            </control>
          </mc:Choice>
        </mc:AlternateContent>
        <mc:AlternateContent xmlns:mc="http://schemas.openxmlformats.org/markup-compatibility/2006">
          <mc:Choice Requires="x14">
            <control shapeId="2231" r:id="rId71" name="Group Box 183">
              <controlPr defaultSize="0" autoFill="0" autoPict="0">
                <anchor moveWithCells="1">
                  <from>
                    <xdr:col>3</xdr:col>
                    <xdr:colOff>38100</xdr:colOff>
                    <xdr:row>140</xdr:row>
                    <xdr:rowOff>101600</xdr:rowOff>
                  </from>
                  <to>
                    <xdr:col>8</xdr:col>
                    <xdr:colOff>114300</xdr:colOff>
                    <xdr:row>143</xdr:row>
                    <xdr:rowOff>76200</xdr:rowOff>
                  </to>
                </anchor>
              </controlPr>
            </control>
          </mc:Choice>
        </mc:AlternateContent>
        <mc:AlternateContent xmlns:mc="http://schemas.openxmlformats.org/markup-compatibility/2006">
          <mc:Choice Requires="x14">
            <control shapeId="2232" r:id="rId72" name="Option Button 184">
              <controlPr defaultSize="0" autoFill="0" autoLine="0" autoPict="0" altText="">
                <anchor moveWithCells="1">
                  <from>
                    <xdr:col>6</xdr:col>
                    <xdr:colOff>25400</xdr:colOff>
                    <xdr:row>142</xdr:row>
                    <xdr:rowOff>38100</xdr:rowOff>
                  </from>
                  <to>
                    <xdr:col>6</xdr:col>
                    <xdr:colOff>1092200</xdr:colOff>
                    <xdr:row>143</xdr:row>
                    <xdr:rowOff>0</xdr:rowOff>
                  </to>
                </anchor>
              </controlPr>
            </control>
          </mc:Choice>
        </mc:AlternateContent>
        <mc:AlternateContent xmlns:mc="http://schemas.openxmlformats.org/markup-compatibility/2006">
          <mc:Choice Requires="x14">
            <control shapeId="2233" r:id="rId73" name="Option Button 185">
              <controlPr defaultSize="0" autoFill="0" autoLine="0" autoPict="0" altText="">
                <anchor moveWithCells="1">
                  <from>
                    <xdr:col>4</xdr:col>
                    <xdr:colOff>12700</xdr:colOff>
                    <xdr:row>147</xdr:row>
                    <xdr:rowOff>63500</xdr:rowOff>
                  </from>
                  <to>
                    <xdr:col>4</xdr:col>
                    <xdr:colOff>1092200</xdr:colOff>
                    <xdr:row>148</xdr:row>
                    <xdr:rowOff>0</xdr:rowOff>
                  </to>
                </anchor>
              </controlPr>
            </control>
          </mc:Choice>
        </mc:AlternateContent>
        <mc:AlternateContent xmlns:mc="http://schemas.openxmlformats.org/markup-compatibility/2006">
          <mc:Choice Requires="x14">
            <control shapeId="2234" r:id="rId74" name="Option Button 186">
              <controlPr defaultSize="0" autoFill="0" autoLine="0" autoPict="0" altText="">
                <anchor moveWithCells="1">
                  <from>
                    <xdr:col>5</xdr:col>
                    <xdr:colOff>12700</xdr:colOff>
                    <xdr:row>147</xdr:row>
                    <xdr:rowOff>63500</xdr:rowOff>
                  </from>
                  <to>
                    <xdr:col>5</xdr:col>
                    <xdr:colOff>1092200</xdr:colOff>
                    <xdr:row>148</xdr:row>
                    <xdr:rowOff>0</xdr:rowOff>
                  </to>
                </anchor>
              </controlPr>
            </control>
          </mc:Choice>
        </mc:AlternateContent>
        <mc:AlternateContent xmlns:mc="http://schemas.openxmlformats.org/markup-compatibility/2006">
          <mc:Choice Requires="x14">
            <control shapeId="2235" r:id="rId75" name="Group Box 187">
              <controlPr defaultSize="0" autoFill="0" autoPict="0">
                <anchor moveWithCells="1">
                  <from>
                    <xdr:col>3</xdr:col>
                    <xdr:colOff>38100</xdr:colOff>
                    <xdr:row>145</xdr:row>
                    <xdr:rowOff>101600</xdr:rowOff>
                  </from>
                  <to>
                    <xdr:col>8</xdr:col>
                    <xdr:colOff>114300</xdr:colOff>
                    <xdr:row>148</xdr:row>
                    <xdr:rowOff>76200</xdr:rowOff>
                  </to>
                </anchor>
              </controlPr>
            </control>
          </mc:Choice>
        </mc:AlternateContent>
        <mc:AlternateContent xmlns:mc="http://schemas.openxmlformats.org/markup-compatibility/2006">
          <mc:Choice Requires="x14">
            <control shapeId="2236" r:id="rId76" name="Option Button 188">
              <controlPr defaultSize="0" autoFill="0" autoLine="0" autoPict="0" altText="">
                <anchor moveWithCells="1">
                  <from>
                    <xdr:col>6</xdr:col>
                    <xdr:colOff>25400</xdr:colOff>
                    <xdr:row>147</xdr:row>
                    <xdr:rowOff>63500</xdr:rowOff>
                  </from>
                  <to>
                    <xdr:col>6</xdr:col>
                    <xdr:colOff>1092200</xdr:colOff>
                    <xdr:row>148</xdr:row>
                    <xdr:rowOff>0</xdr:rowOff>
                  </to>
                </anchor>
              </controlPr>
            </control>
          </mc:Choice>
        </mc:AlternateContent>
        <mc:AlternateContent xmlns:mc="http://schemas.openxmlformats.org/markup-compatibility/2006">
          <mc:Choice Requires="x14">
            <control shapeId="2237" r:id="rId77" name="Option Button 189">
              <controlPr defaultSize="0" autoFill="0" autoLine="0" autoPict="0" altText="">
                <anchor moveWithCells="1">
                  <from>
                    <xdr:col>4</xdr:col>
                    <xdr:colOff>12700</xdr:colOff>
                    <xdr:row>155</xdr:row>
                    <xdr:rowOff>25400</xdr:rowOff>
                  </from>
                  <to>
                    <xdr:col>5</xdr:col>
                    <xdr:colOff>1092200</xdr:colOff>
                    <xdr:row>156</xdr:row>
                    <xdr:rowOff>0</xdr:rowOff>
                  </to>
                </anchor>
              </controlPr>
            </control>
          </mc:Choice>
        </mc:AlternateContent>
        <mc:AlternateContent xmlns:mc="http://schemas.openxmlformats.org/markup-compatibility/2006">
          <mc:Choice Requires="x14">
            <control shapeId="2238" r:id="rId78" name="Option Button 190">
              <controlPr defaultSize="0" autoFill="0" autoLine="0" autoPict="0" altText="">
                <anchor moveWithCells="1">
                  <from>
                    <xdr:col>6</xdr:col>
                    <xdr:colOff>38100</xdr:colOff>
                    <xdr:row>155</xdr:row>
                    <xdr:rowOff>38100</xdr:rowOff>
                  </from>
                  <to>
                    <xdr:col>7</xdr:col>
                    <xdr:colOff>1079500</xdr:colOff>
                    <xdr:row>156</xdr:row>
                    <xdr:rowOff>0</xdr:rowOff>
                  </to>
                </anchor>
              </controlPr>
            </control>
          </mc:Choice>
        </mc:AlternateContent>
        <mc:AlternateContent xmlns:mc="http://schemas.openxmlformats.org/markup-compatibility/2006">
          <mc:Choice Requires="x14">
            <control shapeId="2239" r:id="rId79" name="Group Box 191">
              <controlPr defaultSize="0" autoFill="0" autoPict="0">
                <anchor moveWithCells="1">
                  <from>
                    <xdr:col>3</xdr:col>
                    <xdr:colOff>38100</xdr:colOff>
                    <xdr:row>153</xdr:row>
                    <xdr:rowOff>101600</xdr:rowOff>
                  </from>
                  <to>
                    <xdr:col>8</xdr:col>
                    <xdr:colOff>114300</xdr:colOff>
                    <xdr:row>156</xdr:row>
                    <xdr:rowOff>76200</xdr:rowOff>
                  </to>
                </anchor>
              </controlPr>
            </control>
          </mc:Choice>
        </mc:AlternateContent>
        <mc:AlternateContent xmlns:mc="http://schemas.openxmlformats.org/markup-compatibility/2006">
          <mc:Choice Requires="x14">
            <control shapeId="2241" r:id="rId80" name="Option Button 193">
              <controlPr defaultSize="0" autoFill="0" autoLine="0" autoPict="0" altText="">
                <anchor moveWithCells="1">
                  <from>
                    <xdr:col>4</xdr:col>
                    <xdr:colOff>12700</xdr:colOff>
                    <xdr:row>161</xdr:row>
                    <xdr:rowOff>25400</xdr:rowOff>
                  </from>
                  <to>
                    <xdr:col>5</xdr:col>
                    <xdr:colOff>1092200</xdr:colOff>
                    <xdr:row>162</xdr:row>
                    <xdr:rowOff>0</xdr:rowOff>
                  </to>
                </anchor>
              </controlPr>
            </control>
          </mc:Choice>
        </mc:AlternateContent>
        <mc:AlternateContent xmlns:mc="http://schemas.openxmlformats.org/markup-compatibility/2006">
          <mc:Choice Requires="x14">
            <control shapeId="2242" r:id="rId81" name="Option Button 194">
              <controlPr defaultSize="0" autoFill="0" autoLine="0" autoPict="0" altText="">
                <anchor moveWithCells="1">
                  <from>
                    <xdr:col>6</xdr:col>
                    <xdr:colOff>38100</xdr:colOff>
                    <xdr:row>161</xdr:row>
                    <xdr:rowOff>38100</xdr:rowOff>
                  </from>
                  <to>
                    <xdr:col>7</xdr:col>
                    <xdr:colOff>1079500</xdr:colOff>
                    <xdr:row>162</xdr:row>
                    <xdr:rowOff>0</xdr:rowOff>
                  </to>
                </anchor>
              </controlPr>
            </control>
          </mc:Choice>
        </mc:AlternateContent>
        <mc:AlternateContent xmlns:mc="http://schemas.openxmlformats.org/markup-compatibility/2006">
          <mc:Choice Requires="x14">
            <control shapeId="2243" r:id="rId82" name="Group Box 195">
              <controlPr defaultSize="0" autoFill="0" autoPict="0">
                <anchor moveWithCells="1">
                  <from>
                    <xdr:col>3</xdr:col>
                    <xdr:colOff>38100</xdr:colOff>
                    <xdr:row>159</xdr:row>
                    <xdr:rowOff>101600</xdr:rowOff>
                  </from>
                  <to>
                    <xdr:col>8</xdr:col>
                    <xdr:colOff>114300</xdr:colOff>
                    <xdr:row>162</xdr:row>
                    <xdr:rowOff>76200</xdr:rowOff>
                  </to>
                </anchor>
              </controlPr>
            </control>
          </mc:Choice>
        </mc:AlternateContent>
        <mc:AlternateContent xmlns:mc="http://schemas.openxmlformats.org/markup-compatibility/2006">
          <mc:Choice Requires="x14">
            <control shapeId="2244" r:id="rId83" name="Option Button 196">
              <controlPr defaultSize="0" autoFill="0" autoLine="0" autoPict="0" altText="">
                <anchor moveWithCells="1">
                  <from>
                    <xdr:col>4</xdr:col>
                    <xdr:colOff>12700</xdr:colOff>
                    <xdr:row>166</xdr:row>
                    <xdr:rowOff>25400</xdr:rowOff>
                  </from>
                  <to>
                    <xdr:col>5</xdr:col>
                    <xdr:colOff>1092200</xdr:colOff>
                    <xdr:row>167</xdr:row>
                    <xdr:rowOff>0</xdr:rowOff>
                  </to>
                </anchor>
              </controlPr>
            </control>
          </mc:Choice>
        </mc:AlternateContent>
        <mc:AlternateContent xmlns:mc="http://schemas.openxmlformats.org/markup-compatibility/2006">
          <mc:Choice Requires="x14">
            <control shapeId="2245" r:id="rId84" name="Option Button 197">
              <controlPr defaultSize="0" autoFill="0" autoLine="0" autoPict="0" altText="">
                <anchor moveWithCells="1">
                  <from>
                    <xdr:col>6</xdr:col>
                    <xdr:colOff>38100</xdr:colOff>
                    <xdr:row>166</xdr:row>
                    <xdr:rowOff>38100</xdr:rowOff>
                  </from>
                  <to>
                    <xdr:col>7</xdr:col>
                    <xdr:colOff>1079500</xdr:colOff>
                    <xdr:row>167</xdr:row>
                    <xdr:rowOff>0</xdr:rowOff>
                  </to>
                </anchor>
              </controlPr>
            </control>
          </mc:Choice>
        </mc:AlternateContent>
        <mc:AlternateContent xmlns:mc="http://schemas.openxmlformats.org/markup-compatibility/2006">
          <mc:Choice Requires="x14">
            <control shapeId="2246" r:id="rId85" name="Group Box 198">
              <controlPr defaultSize="0" autoFill="0" autoPict="0">
                <anchor moveWithCells="1">
                  <from>
                    <xdr:col>3</xdr:col>
                    <xdr:colOff>38100</xdr:colOff>
                    <xdr:row>164</xdr:row>
                    <xdr:rowOff>101600</xdr:rowOff>
                  </from>
                  <to>
                    <xdr:col>8</xdr:col>
                    <xdr:colOff>114300</xdr:colOff>
                    <xdr:row>167</xdr:row>
                    <xdr:rowOff>76200</xdr:rowOff>
                  </to>
                </anchor>
              </controlPr>
            </control>
          </mc:Choice>
        </mc:AlternateContent>
        <mc:AlternateContent xmlns:mc="http://schemas.openxmlformats.org/markup-compatibility/2006">
          <mc:Choice Requires="x14">
            <control shapeId="2247" r:id="rId86" name="Option Button 199">
              <controlPr defaultSize="0" autoFill="0" autoLine="0" autoPict="0" altText="">
                <anchor moveWithCells="1">
                  <from>
                    <xdr:col>4</xdr:col>
                    <xdr:colOff>12700</xdr:colOff>
                    <xdr:row>171</xdr:row>
                    <xdr:rowOff>25400</xdr:rowOff>
                  </from>
                  <to>
                    <xdr:col>5</xdr:col>
                    <xdr:colOff>1092200</xdr:colOff>
                    <xdr:row>172</xdr:row>
                    <xdr:rowOff>0</xdr:rowOff>
                  </to>
                </anchor>
              </controlPr>
            </control>
          </mc:Choice>
        </mc:AlternateContent>
        <mc:AlternateContent xmlns:mc="http://schemas.openxmlformats.org/markup-compatibility/2006">
          <mc:Choice Requires="x14">
            <control shapeId="2248" r:id="rId87" name="Option Button 200">
              <controlPr defaultSize="0" autoFill="0" autoLine="0" autoPict="0" altText="">
                <anchor moveWithCells="1">
                  <from>
                    <xdr:col>6</xdr:col>
                    <xdr:colOff>38100</xdr:colOff>
                    <xdr:row>171</xdr:row>
                    <xdr:rowOff>38100</xdr:rowOff>
                  </from>
                  <to>
                    <xdr:col>7</xdr:col>
                    <xdr:colOff>1079500</xdr:colOff>
                    <xdr:row>172</xdr:row>
                    <xdr:rowOff>0</xdr:rowOff>
                  </to>
                </anchor>
              </controlPr>
            </control>
          </mc:Choice>
        </mc:AlternateContent>
        <mc:AlternateContent xmlns:mc="http://schemas.openxmlformats.org/markup-compatibility/2006">
          <mc:Choice Requires="x14">
            <control shapeId="2249" r:id="rId88" name="Group Box 201">
              <controlPr defaultSize="0" autoFill="0" autoPict="0">
                <anchor moveWithCells="1">
                  <from>
                    <xdr:col>3</xdr:col>
                    <xdr:colOff>38100</xdr:colOff>
                    <xdr:row>169</xdr:row>
                    <xdr:rowOff>101600</xdr:rowOff>
                  </from>
                  <to>
                    <xdr:col>8</xdr:col>
                    <xdr:colOff>114300</xdr:colOff>
                    <xdr:row>172</xdr:row>
                    <xdr:rowOff>76200</xdr:rowOff>
                  </to>
                </anchor>
              </controlPr>
            </control>
          </mc:Choice>
        </mc:AlternateContent>
        <mc:AlternateContent xmlns:mc="http://schemas.openxmlformats.org/markup-compatibility/2006">
          <mc:Choice Requires="x14">
            <control shapeId="2250" r:id="rId89" name="Option Button 202">
              <controlPr defaultSize="0" autoFill="0" autoLine="0" autoPict="0" altText="">
                <anchor moveWithCells="1">
                  <from>
                    <xdr:col>4</xdr:col>
                    <xdr:colOff>12700</xdr:colOff>
                    <xdr:row>176</xdr:row>
                    <xdr:rowOff>25400</xdr:rowOff>
                  </from>
                  <to>
                    <xdr:col>5</xdr:col>
                    <xdr:colOff>1092200</xdr:colOff>
                    <xdr:row>177</xdr:row>
                    <xdr:rowOff>0</xdr:rowOff>
                  </to>
                </anchor>
              </controlPr>
            </control>
          </mc:Choice>
        </mc:AlternateContent>
        <mc:AlternateContent xmlns:mc="http://schemas.openxmlformats.org/markup-compatibility/2006">
          <mc:Choice Requires="x14">
            <control shapeId="2251" r:id="rId90" name="Option Button 203">
              <controlPr defaultSize="0" autoFill="0" autoLine="0" autoPict="0" altText="">
                <anchor moveWithCells="1">
                  <from>
                    <xdr:col>6</xdr:col>
                    <xdr:colOff>38100</xdr:colOff>
                    <xdr:row>176</xdr:row>
                    <xdr:rowOff>38100</xdr:rowOff>
                  </from>
                  <to>
                    <xdr:col>7</xdr:col>
                    <xdr:colOff>1079500</xdr:colOff>
                    <xdr:row>177</xdr:row>
                    <xdr:rowOff>0</xdr:rowOff>
                  </to>
                </anchor>
              </controlPr>
            </control>
          </mc:Choice>
        </mc:AlternateContent>
        <mc:AlternateContent xmlns:mc="http://schemas.openxmlformats.org/markup-compatibility/2006">
          <mc:Choice Requires="x14">
            <control shapeId="2252" r:id="rId91" name="Group Box 204">
              <controlPr defaultSize="0" autoFill="0" autoPict="0">
                <anchor moveWithCells="1">
                  <from>
                    <xdr:col>3</xdr:col>
                    <xdr:colOff>38100</xdr:colOff>
                    <xdr:row>174</xdr:row>
                    <xdr:rowOff>215900</xdr:rowOff>
                  </from>
                  <to>
                    <xdr:col>8</xdr:col>
                    <xdr:colOff>114300</xdr:colOff>
                    <xdr:row>177</xdr:row>
                    <xdr:rowOff>139700</xdr:rowOff>
                  </to>
                </anchor>
              </controlPr>
            </control>
          </mc:Choice>
        </mc:AlternateContent>
        <mc:AlternateContent xmlns:mc="http://schemas.openxmlformats.org/markup-compatibility/2006">
          <mc:Choice Requires="x14">
            <control shapeId="2253" r:id="rId92" name="Option Button 205">
              <controlPr defaultSize="0" autoFill="0" autoLine="0" autoPict="0" altText="">
                <anchor moveWithCells="1">
                  <from>
                    <xdr:col>4</xdr:col>
                    <xdr:colOff>25400</xdr:colOff>
                    <xdr:row>181</xdr:row>
                    <xdr:rowOff>25400</xdr:rowOff>
                  </from>
                  <to>
                    <xdr:col>5</xdr:col>
                    <xdr:colOff>1092200</xdr:colOff>
                    <xdr:row>182</xdr:row>
                    <xdr:rowOff>0</xdr:rowOff>
                  </to>
                </anchor>
              </controlPr>
            </control>
          </mc:Choice>
        </mc:AlternateContent>
        <mc:AlternateContent xmlns:mc="http://schemas.openxmlformats.org/markup-compatibility/2006">
          <mc:Choice Requires="x14">
            <control shapeId="2254" r:id="rId93" name="Option Button 206">
              <controlPr defaultSize="0" autoFill="0" autoLine="0" autoPict="0" altText="">
                <anchor moveWithCells="1">
                  <from>
                    <xdr:col>6</xdr:col>
                    <xdr:colOff>38100</xdr:colOff>
                    <xdr:row>181</xdr:row>
                    <xdr:rowOff>38100</xdr:rowOff>
                  </from>
                  <to>
                    <xdr:col>7</xdr:col>
                    <xdr:colOff>1079500</xdr:colOff>
                    <xdr:row>182</xdr:row>
                    <xdr:rowOff>0</xdr:rowOff>
                  </to>
                </anchor>
              </controlPr>
            </control>
          </mc:Choice>
        </mc:AlternateContent>
        <mc:AlternateContent xmlns:mc="http://schemas.openxmlformats.org/markup-compatibility/2006">
          <mc:Choice Requires="x14">
            <control shapeId="2255" r:id="rId94" name="Group Box 207">
              <controlPr defaultSize="0" autoFill="0" autoPict="0">
                <anchor moveWithCells="1">
                  <from>
                    <xdr:col>3</xdr:col>
                    <xdr:colOff>38100</xdr:colOff>
                    <xdr:row>179</xdr:row>
                    <xdr:rowOff>203200</xdr:rowOff>
                  </from>
                  <to>
                    <xdr:col>8</xdr:col>
                    <xdr:colOff>114300</xdr:colOff>
                    <xdr:row>182</xdr:row>
                    <xdr:rowOff>0</xdr:rowOff>
                  </to>
                </anchor>
              </controlPr>
            </control>
          </mc:Choice>
        </mc:AlternateContent>
        <mc:AlternateContent xmlns:mc="http://schemas.openxmlformats.org/markup-compatibility/2006">
          <mc:Choice Requires="x14">
            <control shapeId="2256" r:id="rId95" name="Option Button 208">
              <controlPr defaultSize="0" autoFill="0" autoLine="0" autoPict="0" altText="">
                <anchor moveWithCells="1">
                  <from>
                    <xdr:col>4</xdr:col>
                    <xdr:colOff>12700</xdr:colOff>
                    <xdr:row>187</xdr:row>
                    <xdr:rowOff>25400</xdr:rowOff>
                  </from>
                  <to>
                    <xdr:col>5</xdr:col>
                    <xdr:colOff>1092200</xdr:colOff>
                    <xdr:row>188</xdr:row>
                    <xdr:rowOff>0</xdr:rowOff>
                  </to>
                </anchor>
              </controlPr>
            </control>
          </mc:Choice>
        </mc:AlternateContent>
        <mc:AlternateContent xmlns:mc="http://schemas.openxmlformats.org/markup-compatibility/2006">
          <mc:Choice Requires="x14">
            <control shapeId="2257" r:id="rId96" name="Option Button 209">
              <controlPr defaultSize="0" autoFill="0" autoLine="0" autoPict="0" altText="">
                <anchor moveWithCells="1">
                  <from>
                    <xdr:col>6</xdr:col>
                    <xdr:colOff>38100</xdr:colOff>
                    <xdr:row>187</xdr:row>
                    <xdr:rowOff>38100</xdr:rowOff>
                  </from>
                  <to>
                    <xdr:col>7</xdr:col>
                    <xdr:colOff>1079500</xdr:colOff>
                    <xdr:row>188</xdr:row>
                    <xdr:rowOff>0</xdr:rowOff>
                  </to>
                </anchor>
              </controlPr>
            </control>
          </mc:Choice>
        </mc:AlternateContent>
        <mc:AlternateContent xmlns:mc="http://schemas.openxmlformats.org/markup-compatibility/2006">
          <mc:Choice Requires="x14">
            <control shapeId="2258" r:id="rId97" name="Group Box 210">
              <controlPr defaultSize="0" autoFill="0" autoPict="0">
                <anchor moveWithCells="1">
                  <from>
                    <xdr:col>3</xdr:col>
                    <xdr:colOff>38100</xdr:colOff>
                    <xdr:row>185</xdr:row>
                    <xdr:rowOff>203200</xdr:rowOff>
                  </from>
                  <to>
                    <xdr:col>8</xdr:col>
                    <xdr:colOff>114300</xdr:colOff>
                    <xdr:row>188</xdr:row>
                    <xdr:rowOff>127000</xdr:rowOff>
                  </to>
                </anchor>
              </controlPr>
            </control>
          </mc:Choice>
        </mc:AlternateContent>
        <mc:AlternateContent xmlns:mc="http://schemas.openxmlformats.org/markup-compatibility/2006">
          <mc:Choice Requires="x14">
            <control shapeId="2260" r:id="rId98" name="Group Box 212">
              <controlPr defaultSize="0" autoFill="0" autoPict="0">
                <anchor moveWithCells="1">
                  <from>
                    <xdr:col>3</xdr:col>
                    <xdr:colOff>25400</xdr:colOff>
                    <xdr:row>101</xdr:row>
                    <xdr:rowOff>304800</xdr:rowOff>
                  </from>
                  <to>
                    <xdr:col>8</xdr:col>
                    <xdr:colOff>342900</xdr:colOff>
                    <xdr:row>105</xdr:row>
                    <xdr:rowOff>12700</xdr:rowOff>
                  </to>
                </anchor>
              </controlPr>
            </control>
          </mc:Choice>
        </mc:AlternateContent>
        <mc:AlternateContent xmlns:mc="http://schemas.openxmlformats.org/markup-compatibility/2006">
          <mc:Choice Requires="x14">
            <control shapeId="2261" r:id="rId99" name="Group Box 213">
              <controlPr defaultSize="0" autoFill="0" autoPict="0">
                <anchor moveWithCells="1">
                  <from>
                    <xdr:col>2</xdr:col>
                    <xdr:colOff>88900</xdr:colOff>
                    <xdr:row>61</xdr:row>
                    <xdr:rowOff>63500</xdr:rowOff>
                  </from>
                  <to>
                    <xdr:col>7</xdr:col>
                    <xdr:colOff>977900</xdr:colOff>
                    <xdr:row>66</xdr:row>
                    <xdr:rowOff>88900</xdr:rowOff>
                  </to>
                </anchor>
              </controlPr>
            </control>
          </mc:Choice>
        </mc:AlternateContent>
        <mc:AlternateContent xmlns:mc="http://schemas.openxmlformats.org/markup-compatibility/2006">
          <mc:Choice Requires="x14">
            <control shapeId="2130" r:id="rId100" name="Group Box 82">
              <controlPr defaultSize="0" autoFill="0" autoPict="0">
                <anchor moveWithCells="1">
                  <from>
                    <xdr:col>3</xdr:col>
                    <xdr:colOff>25400</xdr:colOff>
                    <xdr:row>36</xdr:row>
                    <xdr:rowOff>419100</xdr:rowOff>
                  </from>
                  <to>
                    <xdr:col>8</xdr:col>
                    <xdr:colOff>254000</xdr:colOff>
                    <xdr:row>40</xdr:row>
                    <xdr:rowOff>0</xdr:rowOff>
                  </to>
                </anchor>
              </controlPr>
            </control>
          </mc:Choice>
        </mc:AlternateContent>
        <mc:AlternateContent xmlns:mc="http://schemas.openxmlformats.org/markup-compatibility/2006">
          <mc:Choice Requires="x14">
            <control shapeId="2135" r:id="rId101" name="Group Box 87">
              <controlPr defaultSize="0" autoFill="0" autoPict="0">
                <anchor moveWithCells="1">
                  <from>
                    <xdr:col>3</xdr:col>
                    <xdr:colOff>38100</xdr:colOff>
                    <xdr:row>49</xdr:row>
                    <xdr:rowOff>101600</xdr:rowOff>
                  </from>
                  <to>
                    <xdr:col>8</xdr:col>
                    <xdr:colOff>114300</xdr:colOff>
                    <xdr:row>52</xdr:row>
                    <xdr:rowOff>76200</xdr:rowOff>
                  </to>
                </anchor>
              </controlPr>
            </control>
          </mc:Choice>
        </mc:AlternateContent>
        <mc:AlternateContent xmlns:mc="http://schemas.openxmlformats.org/markup-compatibility/2006">
          <mc:Choice Requires="x14">
            <control shapeId="2259" r:id="rId102" name="Group Box 211">
              <controlPr defaultSize="0" autoFill="0" autoPict="0">
                <anchor moveWithCells="1">
                  <from>
                    <xdr:col>3</xdr:col>
                    <xdr:colOff>25400</xdr:colOff>
                    <xdr:row>75</xdr:row>
                    <xdr:rowOff>101600</xdr:rowOff>
                  </from>
                  <to>
                    <xdr:col>8</xdr:col>
                    <xdr:colOff>342900</xdr:colOff>
                    <xdr:row>78</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9548F-CA8E-4A0B-9CD0-7C468382526F}">
  <sheetPr codeName="Sheet2">
    <tabColor theme="3"/>
  </sheetPr>
  <dimension ref="C1:H53"/>
  <sheetViews>
    <sheetView showGridLines="0" showRowColHeaders="0" zoomScaleNormal="100" workbookViewId="0">
      <pane ySplit="2" topLeftCell="A3" activePane="bottomLeft" state="frozen"/>
      <selection pane="bottomLeft" activeCell="N7" sqref="N7"/>
    </sheetView>
  </sheetViews>
  <sheetFormatPr baseColWidth="10" defaultColWidth="9.25" defaultRowHeight="13" outlineLevelCol="1" x14ac:dyDescent="0.15"/>
  <cols>
    <col min="1" max="1" width="2.25" style="10" customWidth="1"/>
    <col min="2" max="2" width="7.75" style="10" customWidth="1"/>
    <col min="3" max="4" width="2.25" style="10" customWidth="1"/>
    <col min="5" max="5" width="100.75" style="10" customWidth="1"/>
    <col min="6" max="6" width="9.25" style="10" customWidth="1"/>
    <col min="7" max="7" width="60.75" style="10" hidden="1" customWidth="1" outlineLevel="1"/>
    <col min="8" max="8" width="2.25" style="10" customWidth="1" collapsed="1"/>
    <col min="9" max="9" width="9.25" style="10" customWidth="1"/>
    <col min="10" max="10" width="9.25" style="10"/>
    <col min="11" max="27" width="9.25" style="10" customWidth="1"/>
    <col min="28" max="31" width="9.25" style="10"/>
    <col min="32" max="32" width="16.25" style="10" bestFit="1" customWidth="1"/>
    <col min="33" max="16384" width="9.25" style="10"/>
  </cols>
  <sheetData>
    <row r="1" spans="3:8" s="38" customFormat="1" ht="39" customHeight="1" x14ac:dyDescent="0.15">
      <c r="E1" s="39" t="str">
        <f>Vragen!$E$1</f>
        <v>Bedrijfsnaam</v>
      </c>
    </row>
    <row r="2" spans="3:8" s="4" customFormat="1" ht="4" customHeight="1" x14ac:dyDescent="0.15"/>
    <row r="3" spans="3:8" s="38" customFormat="1" ht="10.25" customHeight="1" x14ac:dyDescent="0.15"/>
    <row r="4" spans="3:8" s="38" customFormat="1" ht="35" customHeight="1" x14ac:dyDescent="0.25">
      <c r="E4" s="40" t="s">
        <v>107</v>
      </c>
    </row>
    <row r="5" spans="3:8" s="38" customFormat="1" ht="58.25" customHeight="1" x14ac:dyDescent="0.15">
      <c r="E5" s="41" t="s">
        <v>172</v>
      </c>
    </row>
    <row r="6" spans="3:8" s="38" customFormat="1" ht="10.25" customHeight="1" x14ac:dyDescent="0.15"/>
    <row r="7" spans="3:8" s="38" customFormat="1" ht="10.25" customHeight="1" x14ac:dyDescent="0.15"/>
    <row r="8" spans="3:8" s="38" customFormat="1" ht="22.25" customHeight="1" x14ac:dyDescent="0.15"/>
    <row r="9" spans="3:8" s="38" customFormat="1" ht="10.25" customHeight="1" x14ac:dyDescent="0.15"/>
    <row r="10" spans="3:8" s="38" customFormat="1" ht="27" customHeight="1" x14ac:dyDescent="0.25">
      <c r="E10" s="42" t="s">
        <v>108</v>
      </c>
    </row>
    <row r="11" spans="3:8" s="38" customFormat="1" ht="78" customHeight="1" x14ac:dyDescent="0.15">
      <c r="E11" s="43" t="s">
        <v>173</v>
      </c>
    </row>
    <row r="12" spans="3:8" s="38" customFormat="1" ht="58.75" customHeight="1" x14ac:dyDescent="0.15">
      <c r="E12" s="41" t="str">
        <f>VLOOKUP(1,Vragen!AK213:AL217,2,FALSE)</f>
        <v>Uw classificatie laat zien dat u relatie met de klant/OEM erg intensief is. Uw klanten kring is niet heel groot en u bent een vaste waarde binnen de keten. Hierdoor ontstaat de mogelijkheid om gesprekken al op strategisch niveau plaats te laten vinden omtrent grotere thema's zoals circulaire waardecreatie.</v>
      </c>
    </row>
    <row r="13" spans="3:8" s="38" customFormat="1" ht="7.75" customHeight="1" x14ac:dyDescent="0.2">
      <c r="E13" s="44"/>
    </row>
    <row r="14" spans="3:8" s="38" customFormat="1" ht="10.25" customHeight="1" x14ac:dyDescent="0.15">
      <c r="C14" s="10"/>
      <c r="D14" s="10"/>
      <c r="E14" s="10"/>
      <c r="F14" s="10"/>
      <c r="G14" s="10"/>
      <c r="H14" s="10"/>
    </row>
    <row r="15" spans="3:8" s="38" customFormat="1" ht="15.5" customHeight="1" x14ac:dyDescent="0.2">
      <c r="C15" s="10"/>
      <c r="D15" s="10"/>
      <c r="E15" s="45" t="s">
        <v>125</v>
      </c>
      <c r="F15" s="10"/>
      <c r="G15" s="10"/>
      <c r="H15" s="10"/>
    </row>
    <row r="16" spans="3:8" s="38" customFormat="1" ht="21" customHeight="1" x14ac:dyDescent="0.15">
      <c r="C16" s="10"/>
      <c r="D16" s="10"/>
      <c r="E16" s="46"/>
      <c r="F16" s="10"/>
      <c r="G16" s="94" t="s">
        <v>7</v>
      </c>
      <c r="H16" s="10"/>
    </row>
    <row r="17" spans="3:8" s="38" customFormat="1" ht="61.25" customHeight="1" x14ac:dyDescent="0.15">
      <c r="C17" s="10"/>
      <c r="D17" s="10"/>
      <c r="E17" s="37">
        <f>Vragen!AM212-0.5%</f>
        <v>0.995</v>
      </c>
      <c r="F17" s="10"/>
      <c r="G17" s="94"/>
      <c r="H17" s="10"/>
    </row>
    <row r="18" spans="3:8" s="31" customFormat="1" ht="32.5" customHeight="1" thickBot="1" x14ac:dyDescent="0.2">
      <c r="C18" s="12"/>
      <c r="D18" s="12"/>
      <c r="E18" s="47">
        <f>1%</f>
        <v>0.01</v>
      </c>
      <c r="F18" s="12"/>
      <c r="G18" s="95"/>
      <c r="H18" s="12"/>
    </row>
    <row r="19" spans="3:8" s="31" customFormat="1" ht="12.5" customHeight="1" thickTop="1" x14ac:dyDescent="0.15">
      <c r="C19" s="12"/>
      <c r="D19" s="12"/>
      <c r="E19" s="48"/>
      <c r="F19" s="12"/>
      <c r="G19" s="49"/>
      <c r="H19" s="12"/>
    </row>
    <row r="20" spans="3:8" s="31" customFormat="1" x14ac:dyDescent="0.15"/>
    <row r="21" spans="3:8" s="31" customFormat="1" x14ac:dyDescent="0.15"/>
    <row r="22" spans="3:8" s="31" customFormat="1" ht="40" customHeight="1" x14ac:dyDescent="0.25">
      <c r="E22" s="50" t="s">
        <v>39</v>
      </c>
    </row>
    <row r="23" spans="3:8" s="31" customFormat="1" ht="90.5" customHeight="1" x14ac:dyDescent="0.15">
      <c r="E23" s="51" t="s">
        <v>174</v>
      </c>
    </row>
    <row r="24" spans="3:8" s="31" customFormat="1" ht="43.25" customHeight="1" x14ac:dyDescent="0.15">
      <c r="E24" s="51" t="str">
        <f>VLOOKUP(1,Vragen!AK244:AL248,2,FALSE)</f>
        <v>Op basis van de vragenlijst, lijkt er op dit moment weinig circulaire potentie voor uw producten of die van de OEM. De bijdrage van de producten aan de prestatie wat betreft circulariteit is erg klein en de circulaire activiteiten van de OEM zijn beperkt.</v>
      </c>
    </row>
    <row r="25" spans="3:8" s="31" customFormat="1" ht="7.75" customHeight="1" x14ac:dyDescent="0.2">
      <c r="E25" s="52"/>
    </row>
    <row r="26" spans="3:8" s="31" customFormat="1" ht="10.25" customHeight="1" x14ac:dyDescent="0.15">
      <c r="C26" s="10"/>
      <c r="D26" s="10"/>
      <c r="E26" s="10"/>
      <c r="F26" s="10"/>
      <c r="G26" s="10"/>
      <c r="H26" s="10"/>
    </row>
    <row r="27" spans="3:8" s="31" customFormat="1" ht="15.5" customHeight="1" x14ac:dyDescent="0.2">
      <c r="C27" s="10"/>
      <c r="D27" s="10"/>
      <c r="E27" s="45" t="s">
        <v>109</v>
      </c>
      <c r="F27" s="10"/>
      <c r="G27" s="10"/>
      <c r="H27" s="10"/>
    </row>
    <row r="28" spans="3:8" s="31" customFormat="1" ht="21" customHeight="1" x14ac:dyDescent="0.15">
      <c r="C28" s="10"/>
      <c r="D28" s="10"/>
      <c r="E28" s="46"/>
      <c r="F28" s="10"/>
      <c r="G28" s="94" t="s">
        <v>7</v>
      </c>
      <c r="H28" s="53"/>
    </row>
    <row r="29" spans="3:8" s="31" customFormat="1" ht="61.25" customHeight="1" x14ac:dyDescent="0.15">
      <c r="C29" s="10"/>
      <c r="D29" s="10"/>
      <c r="E29" s="37">
        <f>Vragen!AM242-0.5%</f>
        <v>-5.0000000000000001E-3</v>
      </c>
      <c r="F29" s="10"/>
      <c r="G29" s="94"/>
      <c r="H29" s="53"/>
    </row>
    <row r="30" spans="3:8" s="12" customFormat="1" ht="32.5" customHeight="1" thickBot="1" x14ac:dyDescent="0.2">
      <c r="E30" s="48">
        <f>1%</f>
        <v>0.01</v>
      </c>
      <c r="G30" s="95"/>
      <c r="H30" s="54"/>
    </row>
    <row r="31" spans="3:8" s="12" customFormat="1" ht="12.5" customHeight="1" thickTop="1" x14ac:dyDescent="0.15">
      <c r="E31" s="48"/>
    </row>
    <row r="32" spans="3:8" s="12" customFormat="1" x14ac:dyDescent="0.15"/>
    <row r="33" spans="3:8" s="12" customFormat="1" x14ac:dyDescent="0.15"/>
    <row r="34" spans="3:8" s="12" customFormat="1" x14ac:dyDescent="0.15"/>
    <row r="35" spans="3:8" s="12" customFormat="1" ht="40" customHeight="1" x14ac:dyDescent="0.25">
      <c r="E35" s="55" t="s">
        <v>123</v>
      </c>
    </row>
    <row r="36" spans="3:8" s="12" customFormat="1" ht="283.75" customHeight="1" x14ac:dyDescent="0.15">
      <c r="E36" s="56" t="str">
        <f>VLOOKUP(1,Vragen!AK251:AL254,2,FALSE)</f>
        <v xml:space="preserve">Uw positie in het totaaloverzicht toont dat momenteel de circulaire potentie van uw producten (of die van de klant) beperkt is, maar ook dat de relatie met de klant ruimte biedt om het gesprek te voeren over de strategie van uw klant, bijvoorbeeld op het gebied van duurzaamheid en circulaire waardecreatie.
De volgende stappen zou u aan kunnen nemen om verder te komen in het proces:
-   Nagaan wat de oorzaak is van de beperkte circulaire potentie? Lenen uw producten of die van de klant zich er niet voor? Vinden er op dit moment nog weinig circulaire activiteiten bij uw klant plaats? Of is het belang van uw product t.o.v. het eindproduct te klein, waardoor uw invloed op de circulariteit beperkt is? De vragenlijst heeft deze aspecten voor uw op een rij gezet dus maak gebruik van de vragenlijst om dit na te gaan.
-   Daarna is het van belang na te gaan waar en hoe u wel kunt bijdragen aan de circulaire activiteiten. De intensieve relatie met de klant biedt hiervoor openingen om die verkenning op strategisch niveau aan te kaarten.
</v>
      </c>
    </row>
    <row r="37" spans="3:8" s="12" customFormat="1" ht="55.25" customHeight="1" x14ac:dyDescent="0.15">
      <c r="E37" s="57" t="str">
        <f>IFERROR(VLOOKUP(Vragen!AK186,Vragen!AK187:AL190,2,FALSE)," ")</f>
        <v xml:space="preserve"> </v>
      </c>
    </row>
    <row r="38" spans="3:8" s="34" customFormat="1" ht="28.75" customHeight="1" x14ac:dyDescent="0.2">
      <c r="E38" s="58"/>
    </row>
    <row r="39" spans="3:8" s="34" customFormat="1" ht="10.25" customHeight="1" x14ac:dyDescent="0.15">
      <c r="C39" s="12"/>
      <c r="D39" s="12"/>
      <c r="E39" s="12"/>
      <c r="F39" s="12"/>
      <c r="G39" s="12"/>
      <c r="H39" s="12"/>
    </row>
    <row r="40" spans="3:8" s="34" customFormat="1" ht="15.5" customHeight="1" x14ac:dyDescent="0.2">
      <c r="C40" s="12"/>
      <c r="D40" s="12"/>
      <c r="E40" s="59" t="s">
        <v>111</v>
      </c>
      <c r="F40" s="12"/>
      <c r="G40" s="12"/>
      <c r="H40" s="12"/>
    </row>
    <row r="41" spans="3:8" s="34" customFormat="1" ht="21" customHeight="1" x14ac:dyDescent="0.15">
      <c r="C41" s="12"/>
      <c r="D41" s="12"/>
      <c r="E41" s="60"/>
      <c r="F41" s="12"/>
      <c r="G41" s="94" t="s">
        <v>7</v>
      </c>
      <c r="H41" s="12"/>
    </row>
    <row r="42" spans="3:8" s="34" customFormat="1" ht="61.25" customHeight="1" x14ac:dyDescent="0.15">
      <c r="C42" s="10"/>
      <c r="D42" s="10"/>
      <c r="E42" s="61"/>
      <c r="F42" s="36" t="s">
        <v>121</v>
      </c>
      <c r="G42" s="94"/>
      <c r="H42" s="10"/>
    </row>
    <row r="43" spans="3:8" s="34" customFormat="1" ht="32.5" customHeight="1" x14ac:dyDescent="0.15">
      <c r="C43" s="12"/>
      <c r="D43" s="12"/>
      <c r="E43" s="62">
        <f>Vragen!AM212</f>
        <v>1</v>
      </c>
      <c r="F43" s="62">
        <f>Vragen!AM242</f>
        <v>0</v>
      </c>
      <c r="G43" s="94"/>
      <c r="H43" s="12"/>
    </row>
    <row r="44" spans="3:8" s="34" customFormat="1" ht="209.5" customHeight="1" thickBot="1" x14ac:dyDescent="0.2">
      <c r="C44" s="12"/>
      <c r="D44" s="12"/>
      <c r="E44" s="48"/>
      <c r="F44" s="12"/>
      <c r="G44" s="95"/>
      <c r="H44" s="12"/>
    </row>
    <row r="45" spans="3:8" s="34" customFormat="1" ht="29.5" customHeight="1" thickTop="1" x14ac:dyDescent="0.15">
      <c r="C45" s="12"/>
      <c r="D45" s="12"/>
      <c r="E45" s="12"/>
      <c r="F45" s="12"/>
      <c r="G45" s="12"/>
      <c r="H45" s="12"/>
    </row>
    <row r="46" spans="3:8" s="34" customFormat="1" x14ac:dyDescent="0.15"/>
    <row r="47" spans="3:8" s="34" customFormat="1" x14ac:dyDescent="0.15"/>
    <row r="48" spans="3:8" s="38" customFormat="1" x14ac:dyDescent="0.15"/>
    <row r="49" spans="5:5" s="38" customFormat="1" x14ac:dyDescent="0.15"/>
    <row r="50" spans="5:5" s="38" customFormat="1" ht="23" x14ac:dyDescent="0.25">
      <c r="E50" s="42" t="s">
        <v>149</v>
      </c>
    </row>
    <row r="51" spans="5:5" s="38" customFormat="1" ht="56" x14ac:dyDescent="0.15">
      <c r="E51" s="41" t="s">
        <v>148</v>
      </c>
    </row>
    <row r="52" spans="5:5" s="38" customFormat="1" x14ac:dyDescent="0.15"/>
    <row r="53" spans="5:5" s="38" customFormat="1" x14ac:dyDescent="0.15"/>
  </sheetData>
  <sheetProtection algorithmName="SHA-512" hashValue="kc/UrwJIdlB4LZzIE4zyd6jYk0cBGiZmOJeSObP47FvxXUQGY8KcHE9L7LL91dJjGkrBbUiJy0EhtedKKzqQKQ==" saltValue="IOwYuJO+FFlHzcihta9DNQ==" spinCount="100000" sheet="1" objects="1" scenarios="1" formatColumns="0" selectLockedCells="1"/>
  <customSheetViews>
    <customSheetView guid="{40F737AA-CF0D-4B86-9175-38113F436AB9}" showGridLines="0" showRowCol="0" hiddenColumns="1">
      <pane ySplit="2" topLeftCell="A3" activePane="bottomLeft" state="frozen"/>
      <selection pane="bottomLeft" activeCell="L5" sqref="L5"/>
      <pageMargins left="0.7" right="0.7" top="0.75" bottom="0.75" header="0.3" footer="0.3"/>
      <pageSetup paperSize="9" orientation="portrait" verticalDpi="0" r:id="rId1"/>
    </customSheetView>
  </customSheetViews>
  <mergeCells count="3">
    <mergeCell ref="G41:G44"/>
    <mergeCell ref="G28:G30"/>
    <mergeCell ref="G16:G18"/>
  </mergeCells>
  <pageMargins left="0.7" right="0.7" top="0.75" bottom="0.75" header="0.3" footer="0.3"/>
  <pageSetup paperSize="9"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4101" r:id="rId5" name="Group Box 5">
              <controlPr defaultSize="0" autoFill="0" autoPict="0">
                <anchor moveWithCells="1">
                  <from>
                    <xdr:col>2</xdr:col>
                    <xdr:colOff>114300</xdr:colOff>
                    <xdr:row>19</xdr:row>
                    <xdr:rowOff>0</xdr:rowOff>
                  </from>
                  <to>
                    <xdr:col>4</xdr:col>
                    <xdr:colOff>4559300</xdr:colOff>
                    <xdr:row>22</xdr:row>
                    <xdr:rowOff>292100</xdr:rowOff>
                  </to>
                </anchor>
              </controlPr>
            </control>
          </mc:Choice>
        </mc:AlternateContent>
        <mc:AlternateContent xmlns:mc="http://schemas.openxmlformats.org/markup-compatibility/2006">
          <mc:Choice Requires="x14">
            <control shapeId="4102" r:id="rId6" name="Group Box 6">
              <controlPr defaultSize="0" autoFill="0" autoPict="0">
                <anchor moveWithCells="1">
                  <from>
                    <xdr:col>3</xdr:col>
                    <xdr:colOff>63500</xdr:colOff>
                    <xdr:row>19</xdr:row>
                    <xdr:rowOff>0</xdr:rowOff>
                  </from>
                  <to>
                    <xdr:col>4</xdr:col>
                    <xdr:colOff>4724400</xdr:colOff>
                    <xdr:row>22</xdr:row>
                    <xdr:rowOff>101600</xdr:rowOff>
                  </to>
                </anchor>
              </controlPr>
            </control>
          </mc:Choice>
        </mc:AlternateContent>
        <mc:AlternateContent xmlns:mc="http://schemas.openxmlformats.org/markup-compatibility/2006">
          <mc:Choice Requires="x14">
            <control shapeId="4111" r:id="rId7" name="Group Box 15">
              <controlPr defaultSize="0" autoFill="0" autoPict="0">
                <anchor moveWithCells="1">
                  <from>
                    <xdr:col>2</xdr:col>
                    <xdr:colOff>88900</xdr:colOff>
                    <xdr:row>19</xdr:row>
                    <xdr:rowOff>0</xdr:rowOff>
                  </from>
                  <to>
                    <xdr:col>4</xdr:col>
                    <xdr:colOff>4610100</xdr:colOff>
                    <xdr:row>21</xdr:row>
                    <xdr:rowOff>469900</xdr:rowOff>
                  </to>
                </anchor>
              </controlPr>
            </control>
          </mc:Choice>
        </mc:AlternateContent>
        <mc:AlternateContent xmlns:mc="http://schemas.openxmlformats.org/markup-compatibility/2006">
          <mc:Choice Requires="x14">
            <control shapeId="4116" r:id="rId8" name="Group Box 20">
              <controlPr defaultSize="0" autoFill="0" autoPict="0">
                <anchor moveWithCells="1">
                  <from>
                    <xdr:col>3</xdr:col>
                    <xdr:colOff>25400</xdr:colOff>
                    <xdr:row>19</xdr:row>
                    <xdr:rowOff>0</xdr:rowOff>
                  </from>
                  <to>
                    <xdr:col>4</xdr:col>
                    <xdr:colOff>4673600</xdr:colOff>
                    <xdr:row>22</xdr:row>
                    <xdr:rowOff>12700</xdr:rowOff>
                  </to>
                </anchor>
              </controlPr>
            </control>
          </mc:Choice>
        </mc:AlternateContent>
        <mc:AlternateContent xmlns:mc="http://schemas.openxmlformats.org/markup-compatibility/2006">
          <mc:Choice Requires="x14">
            <control shapeId="4119" r:id="rId9" name="Group Box 23">
              <controlPr defaultSize="0" autoFill="0" autoPict="0">
                <anchor moveWithCells="1">
                  <from>
                    <xdr:col>3</xdr:col>
                    <xdr:colOff>38100</xdr:colOff>
                    <xdr:row>19</xdr:row>
                    <xdr:rowOff>0</xdr:rowOff>
                  </from>
                  <to>
                    <xdr:col>4</xdr:col>
                    <xdr:colOff>4533900</xdr:colOff>
                    <xdr:row>21</xdr:row>
                    <xdr:rowOff>431800</xdr:rowOff>
                  </to>
                </anchor>
              </controlPr>
            </control>
          </mc:Choice>
        </mc:AlternateContent>
        <mc:AlternateContent xmlns:mc="http://schemas.openxmlformats.org/markup-compatibility/2006">
          <mc:Choice Requires="x14">
            <control shapeId="4122" r:id="rId10" name="Group Box 26">
              <controlPr defaultSize="0" autoFill="0" autoPict="0">
                <anchor moveWithCells="1">
                  <from>
                    <xdr:col>3</xdr:col>
                    <xdr:colOff>38100</xdr:colOff>
                    <xdr:row>19</xdr:row>
                    <xdr:rowOff>0</xdr:rowOff>
                  </from>
                  <to>
                    <xdr:col>4</xdr:col>
                    <xdr:colOff>4533900</xdr:colOff>
                    <xdr:row>21</xdr:row>
                    <xdr:rowOff>431800</xdr:rowOff>
                  </to>
                </anchor>
              </controlPr>
            </control>
          </mc:Choice>
        </mc:AlternateContent>
        <mc:AlternateContent xmlns:mc="http://schemas.openxmlformats.org/markup-compatibility/2006">
          <mc:Choice Requires="x14">
            <control shapeId="4126" r:id="rId11" name="Group Box 30">
              <controlPr defaultSize="0" autoFill="0" autoPict="0">
                <anchor moveWithCells="1">
                  <from>
                    <xdr:col>3</xdr:col>
                    <xdr:colOff>38100</xdr:colOff>
                    <xdr:row>19</xdr:row>
                    <xdr:rowOff>0</xdr:rowOff>
                  </from>
                  <to>
                    <xdr:col>4</xdr:col>
                    <xdr:colOff>4533900</xdr:colOff>
                    <xdr:row>21</xdr:row>
                    <xdr:rowOff>431800</xdr:rowOff>
                  </to>
                </anchor>
              </controlPr>
            </control>
          </mc:Choice>
        </mc:AlternateContent>
        <mc:AlternateContent xmlns:mc="http://schemas.openxmlformats.org/markup-compatibility/2006">
          <mc:Choice Requires="x14">
            <control shapeId="4130" r:id="rId12" name="Group Box 34">
              <controlPr defaultSize="0" autoFill="0" autoPict="0">
                <anchor moveWithCells="1">
                  <from>
                    <xdr:col>2</xdr:col>
                    <xdr:colOff>114300</xdr:colOff>
                    <xdr:row>19</xdr:row>
                    <xdr:rowOff>0</xdr:rowOff>
                  </from>
                  <to>
                    <xdr:col>4</xdr:col>
                    <xdr:colOff>4559300</xdr:colOff>
                    <xdr:row>22</xdr:row>
                    <xdr:rowOff>88900</xdr:rowOff>
                  </to>
                </anchor>
              </controlPr>
            </control>
          </mc:Choice>
        </mc:AlternateContent>
        <mc:AlternateContent xmlns:mc="http://schemas.openxmlformats.org/markup-compatibility/2006">
          <mc:Choice Requires="x14">
            <control shapeId="4131" r:id="rId13" name="Group Box 35">
              <controlPr defaultSize="0" autoFill="0" autoPict="0">
                <anchor moveWithCells="1">
                  <from>
                    <xdr:col>3</xdr:col>
                    <xdr:colOff>50800</xdr:colOff>
                    <xdr:row>19</xdr:row>
                    <xdr:rowOff>0</xdr:rowOff>
                  </from>
                  <to>
                    <xdr:col>4</xdr:col>
                    <xdr:colOff>4483100</xdr:colOff>
                    <xdr:row>22</xdr:row>
                    <xdr:rowOff>101600</xdr:rowOff>
                  </to>
                </anchor>
              </controlPr>
            </control>
          </mc:Choice>
        </mc:AlternateContent>
        <mc:AlternateContent xmlns:mc="http://schemas.openxmlformats.org/markup-compatibility/2006">
          <mc:Choice Requires="x14">
            <control shapeId="4136" r:id="rId14" name="Group Box 40">
              <controlPr defaultSize="0" autoFill="0" autoPict="0">
                <anchor moveWithCells="1">
                  <from>
                    <xdr:col>2</xdr:col>
                    <xdr:colOff>88900</xdr:colOff>
                    <xdr:row>19</xdr:row>
                    <xdr:rowOff>0</xdr:rowOff>
                  </from>
                  <to>
                    <xdr:col>4</xdr:col>
                    <xdr:colOff>4610100</xdr:colOff>
                    <xdr:row>21</xdr:row>
                    <xdr:rowOff>469900</xdr:rowOff>
                  </to>
                </anchor>
              </controlPr>
            </control>
          </mc:Choice>
        </mc:AlternateContent>
        <mc:AlternateContent xmlns:mc="http://schemas.openxmlformats.org/markup-compatibility/2006">
          <mc:Choice Requires="x14">
            <control shapeId="4139" r:id="rId15" name="Group Box 43">
              <controlPr defaultSize="0" autoFill="0" autoPict="0">
                <anchor moveWithCells="1">
                  <from>
                    <xdr:col>3</xdr:col>
                    <xdr:colOff>25400</xdr:colOff>
                    <xdr:row>19</xdr:row>
                    <xdr:rowOff>0</xdr:rowOff>
                  </from>
                  <to>
                    <xdr:col>4</xdr:col>
                    <xdr:colOff>4673600</xdr:colOff>
                    <xdr:row>22</xdr:row>
                    <xdr:rowOff>88900</xdr:rowOff>
                  </to>
                </anchor>
              </controlPr>
            </control>
          </mc:Choice>
        </mc:AlternateContent>
        <mc:AlternateContent xmlns:mc="http://schemas.openxmlformats.org/markup-compatibility/2006">
          <mc:Choice Requires="x14">
            <control shapeId="4142" r:id="rId16" name="Group Box 46">
              <controlPr defaultSize="0" autoFill="0" autoPict="0">
                <anchor moveWithCells="1">
                  <from>
                    <xdr:col>3</xdr:col>
                    <xdr:colOff>38100</xdr:colOff>
                    <xdr:row>19</xdr:row>
                    <xdr:rowOff>0</xdr:rowOff>
                  </from>
                  <to>
                    <xdr:col>4</xdr:col>
                    <xdr:colOff>4533900</xdr:colOff>
                    <xdr:row>21</xdr:row>
                    <xdr:rowOff>431800</xdr:rowOff>
                  </to>
                </anchor>
              </controlPr>
            </control>
          </mc:Choice>
        </mc:AlternateContent>
        <mc:AlternateContent xmlns:mc="http://schemas.openxmlformats.org/markup-compatibility/2006">
          <mc:Choice Requires="x14">
            <control shapeId="4145" r:id="rId17" name="Group Box 49">
              <controlPr defaultSize="0" autoFill="0" autoPict="0">
                <anchor moveWithCells="1">
                  <from>
                    <xdr:col>3</xdr:col>
                    <xdr:colOff>38100</xdr:colOff>
                    <xdr:row>19</xdr:row>
                    <xdr:rowOff>0</xdr:rowOff>
                  </from>
                  <to>
                    <xdr:col>4</xdr:col>
                    <xdr:colOff>4533900</xdr:colOff>
                    <xdr:row>21</xdr:row>
                    <xdr:rowOff>431800</xdr:rowOff>
                  </to>
                </anchor>
              </controlPr>
            </control>
          </mc:Choice>
        </mc:AlternateContent>
        <mc:AlternateContent xmlns:mc="http://schemas.openxmlformats.org/markup-compatibility/2006">
          <mc:Choice Requires="x14">
            <control shapeId="4148" r:id="rId18" name="Group Box 52">
              <controlPr defaultSize="0" autoFill="0" autoPict="0">
                <anchor moveWithCells="1">
                  <from>
                    <xdr:col>3</xdr:col>
                    <xdr:colOff>38100</xdr:colOff>
                    <xdr:row>19</xdr:row>
                    <xdr:rowOff>0</xdr:rowOff>
                  </from>
                  <to>
                    <xdr:col>4</xdr:col>
                    <xdr:colOff>4533900</xdr:colOff>
                    <xdr:row>21</xdr:row>
                    <xdr:rowOff>431800</xdr:rowOff>
                  </to>
                </anchor>
              </controlPr>
            </control>
          </mc:Choice>
        </mc:AlternateContent>
        <mc:AlternateContent xmlns:mc="http://schemas.openxmlformats.org/markup-compatibility/2006">
          <mc:Choice Requires="x14">
            <control shapeId="4153" r:id="rId19" name="Group Box 57">
              <controlPr defaultSize="0" autoFill="0" autoPict="0">
                <anchor moveWithCells="1">
                  <from>
                    <xdr:col>3</xdr:col>
                    <xdr:colOff>38100</xdr:colOff>
                    <xdr:row>19</xdr:row>
                    <xdr:rowOff>0</xdr:rowOff>
                  </from>
                  <to>
                    <xdr:col>4</xdr:col>
                    <xdr:colOff>4533900</xdr:colOff>
                    <xdr:row>21</xdr:row>
                    <xdr:rowOff>431800</xdr:rowOff>
                  </to>
                </anchor>
              </controlPr>
            </control>
          </mc:Choice>
        </mc:AlternateContent>
        <mc:AlternateContent xmlns:mc="http://schemas.openxmlformats.org/markup-compatibility/2006">
          <mc:Choice Requires="x14">
            <control shapeId="4157" r:id="rId20" name="Group Box 61">
              <controlPr defaultSize="0" autoFill="0" autoPict="0">
                <anchor moveWithCells="1">
                  <from>
                    <xdr:col>3</xdr:col>
                    <xdr:colOff>38100</xdr:colOff>
                    <xdr:row>19</xdr:row>
                    <xdr:rowOff>0</xdr:rowOff>
                  </from>
                  <to>
                    <xdr:col>4</xdr:col>
                    <xdr:colOff>4533900</xdr:colOff>
                    <xdr:row>21</xdr:row>
                    <xdr:rowOff>431800</xdr:rowOff>
                  </to>
                </anchor>
              </controlPr>
            </control>
          </mc:Choice>
        </mc:AlternateContent>
        <mc:AlternateContent xmlns:mc="http://schemas.openxmlformats.org/markup-compatibility/2006">
          <mc:Choice Requires="x14">
            <control shapeId="4161" r:id="rId21" name="Group Box 65">
              <controlPr defaultSize="0" autoFill="0" autoPict="0">
                <anchor moveWithCells="1">
                  <from>
                    <xdr:col>3</xdr:col>
                    <xdr:colOff>38100</xdr:colOff>
                    <xdr:row>19</xdr:row>
                    <xdr:rowOff>0</xdr:rowOff>
                  </from>
                  <to>
                    <xdr:col>4</xdr:col>
                    <xdr:colOff>4533900</xdr:colOff>
                    <xdr:row>21</xdr:row>
                    <xdr:rowOff>431800</xdr:rowOff>
                  </to>
                </anchor>
              </controlPr>
            </control>
          </mc:Choice>
        </mc:AlternateContent>
        <mc:AlternateContent xmlns:mc="http://schemas.openxmlformats.org/markup-compatibility/2006">
          <mc:Choice Requires="x14">
            <control shapeId="4165" r:id="rId22" name="Group Box 69">
              <controlPr defaultSize="0" autoFill="0" autoPict="0">
                <anchor moveWithCells="1">
                  <from>
                    <xdr:col>3</xdr:col>
                    <xdr:colOff>38100</xdr:colOff>
                    <xdr:row>19</xdr:row>
                    <xdr:rowOff>0</xdr:rowOff>
                  </from>
                  <to>
                    <xdr:col>4</xdr:col>
                    <xdr:colOff>4533900</xdr:colOff>
                    <xdr:row>21</xdr:row>
                    <xdr:rowOff>431800</xdr:rowOff>
                  </to>
                </anchor>
              </controlPr>
            </control>
          </mc:Choice>
        </mc:AlternateContent>
        <mc:AlternateContent xmlns:mc="http://schemas.openxmlformats.org/markup-compatibility/2006">
          <mc:Choice Requires="x14">
            <control shapeId="4169" r:id="rId23" name="Group Box 73">
              <controlPr defaultSize="0" autoFill="0" autoPict="0">
                <anchor moveWithCells="1">
                  <from>
                    <xdr:col>3</xdr:col>
                    <xdr:colOff>38100</xdr:colOff>
                    <xdr:row>19</xdr:row>
                    <xdr:rowOff>0</xdr:rowOff>
                  </from>
                  <to>
                    <xdr:col>4</xdr:col>
                    <xdr:colOff>4533900</xdr:colOff>
                    <xdr:row>21</xdr:row>
                    <xdr:rowOff>431800</xdr:rowOff>
                  </to>
                </anchor>
              </controlPr>
            </control>
          </mc:Choice>
        </mc:AlternateContent>
        <mc:AlternateContent xmlns:mc="http://schemas.openxmlformats.org/markup-compatibility/2006">
          <mc:Choice Requires="x14">
            <control shapeId="4173" r:id="rId24" name="Group Box 77">
              <controlPr defaultSize="0" autoFill="0" autoPict="0">
                <anchor moveWithCells="1">
                  <from>
                    <xdr:col>3</xdr:col>
                    <xdr:colOff>38100</xdr:colOff>
                    <xdr:row>19</xdr:row>
                    <xdr:rowOff>0</xdr:rowOff>
                  </from>
                  <to>
                    <xdr:col>4</xdr:col>
                    <xdr:colOff>4533900</xdr:colOff>
                    <xdr:row>21</xdr:row>
                    <xdr:rowOff>431800</xdr:rowOff>
                  </to>
                </anchor>
              </controlPr>
            </control>
          </mc:Choice>
        </mc:AlternateContent>
        <mc:AlternateContent xmlns:mc="http://schemas.openxmlformats.org/markup-compatibility/2006">
          <mc:Choice Requires="x14">
            <control shapeId="4177" r:id="rId25" name="Group Box 81">
              <controlPr defaultSize="0" autoFill="0" autoPict="0">
                <anchor moveWithCells="1">
                  <from>
                    <xdr:col>3</xdr:col>
                    <xdr:colOff>38100</xdr:colOff>
                    <xdr:row>19</xdr:row>
                    <xdr:rowOff>0</xdr:rowOff>
                  </from>
                  <to>
                    <xdr:col>4</xdr:col>
                    <xdr:colOff>4533900</xdr:colOff>
                    <xdr:row>21</xdr:row>
                    <xdr:rowOff>431800</xdr:rowOff>
                  </to>
                </anchor>
              </controlPr>
            </control>
          </mc:Choice>
        </mc:AlternateContent>
        <mc:AlternateContent xmlns:mc="http://schemas.openxmlformats.org/markup-compatibility/2006">
          <mc:Choice Requires="x14">
            <control shapeId="4180" r:id="rId26" name="Group Box 84">
              <controlPr defaultSize="0" autoFill="0" autoPict="0">
                <anchor moveWithCells="1">
                  <from>
                    <xdr:col>3</xdr:col>
                    <xdr:colOff>38100</xdr:colOff>
                    <xdr:row>19</xdr:row>
                    <xdr:rowOff>0</xdr:rowOff>
                  </from>
                  <to>
                    <xdr:col>4</xdr:col>
                    <xdr:colOff>4533900</xdr:colOff>
                    <xdr:row>21</xdr:row>
                    <xdr:rowOff>431800</xdr:rowOff>
                  </to>
                </anchor>
              </controlPr>
            </control>
          </mc:Choice>
        </mc:AlternateContent>
        <mc:AlternateContent xmlns:mc="http://schemas.openxmlformats.org/markup-compatibility/2006">
          <mc:Choice Requires="x14">
            <control shapeId="4183" r:id="rId27" name="Group Box 87">
              <controlPr defaultSize="0" autoFill="0" autoPict="0">
                <anchor moveWithCells="1">
                  <from>
                    <xdr:col>3</xdr:col>
                    <xdr:colOff>38100</xdr:colOff>
                    <xdr:row>19</xdr:row>
                    <xdr:rowOff>0</xdr:rowOff>
                  </from>
                  <to>
                    <xdr:col>4</xdr:col>
                    <xdr:colOff>4533900</xdr:colOff>
                    <xdr:row>21</xdr:row>
                    <xdr:rowOff>431800</xdr:rowOff>
                  </to>
                </anchor>
              </controlPr>
            </control>
          </mc:Choice>
        </mc:AlternateContent>
        <mc:AlternateContent xmlns:mc="http://schemas.openxmlformats.org/markup-compatibility/2006">
          <mc:Choice Requires="x14">
            <control shapeId="4186" r:id="rId28" name="Group Box 90">
              <controlPr defaultSize="0" autoFill="0" autoPict="0">
                <anchor moveWithCells="1">
                  <from>
                    <xdr:col>3</xdr:col>
                    <xdr:colOff>38100</xdr:colOff>
                    <xdr:row>19</xdr:row>
                    <xdr:rowOff>0</xdr:rowOff>
                  </from>
                  <to>
                    <xdr:col>4</xdr:col>
                    <xdr:colOff>4533900</xdr:colOff>
                    <xdr:row>21</xdr:row>
                    <xdr:rowOff>431800</xdr:rowOff>
                  </to>
                </anchor>
              </controlPr>
            </control>
          </mc:Choice>
        </mc:AlternateContent>
        <mc:AlternateContent xmlns:mc="http://schemas.openxmlformats.org/markup-compatibility/2006">
          <mc:Choice Requires="x14">
            <control shapeId="4189" r:id="rId29" name="Group Box 93">
              <controlPr defaultSize="0" autoFill="0" autoPict="0">
                <anchor moveWithCells="1">
                  <from>
                    <xdr:col>3</xdr:col>
                    <xdr:colOff>38100</xdr:colOff>
                    <xdr:row>19</xdr:row>
                    <xdr:rowOff>0</xdr:rowOff>
                  </from>
                  <to>
                    <xdr:col>4</xdr:col>
                    <xdr:colOff>4533900</xdr:colOff>
                    <xdr:row>21</xdr:row>
                    <xdr:rowOff>406400</xdr:rowOff>
                  </to>
                </anchor>
              </controlPr>
            </control>
          </mc:Choice>
        </mc:AlternateContent>
        <mc:AlternateContent xmlns:mc="http://schemas.openxmlformats.org/markup-compatibility/2006">
          <mc:Choice Requires="x14">
            <control shapeId="4192" r:id="rId30" name="Group Box 96">
              <controlPr defaultSize="0" autoFill="0" autoPict="0">
                <anchor moveWithCells="1">
                  <from>
                    <xdr:col>3</xdr:col>
                    <xdr:colOff>38100</xdr:colOff>
                    <xdr:row>19</xdr:row>
                    <xdr:rowOff>0</xdr:rowOff>
                  </from>
                  <to>
                    <xdr:col>4</xdr:col>
                    <xdr:colOff>4533900</xdr:colOff>
                    <xdr:row>21</xdr:row>
                    <xdr:rowOff>406400</xdr:rowOff>
                  </to>
                </anchor>
              </controlPr>
            </control>
          </mc:Choice>
        </mc:AlternateContent>
        <mc:AlternateContent xmlns:mc="http://schemas.openxmlformats.org/markup-compatibility/2006">
          <mc:Choice Requires="x14">
            <control shapeId="4195" r:id="rId31" name="Group Box 99">
              <controlPr defaultSize="0" autoFill="0" autoPict="0">
                <anchor moveWithCells="1">
                  <from>
                    <xdr:col>3</xdr:col>
                    <xdr:colOff>38100</xdr:colOff>
                    <xdr:row>19</xdr:row>
                    <xdr:rowOff>0</xdr:rowOff>
                  </from>
                  <to>
                    <xdr:col>4</xdr:col>
                    <xdr:colOff>4533900</xdr:colOff>
                    <xdr:row>21</xdr:row>
                    <xdr:rowOff>406400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Team Document" ma:contentTypeID="0x010100A35317DCC28344A7B82488658A034A5C0100BCC064E98D0E7D4F9AF7804E9EDFA205" ma:contentTypeVersion="14" ma:contentTypeDescription=" " ma:contentTypeScope="" ma:versionID="3a7806dc6068d94e894b0b47aae77cfa">
  <xsd:schema xmlns:xsd="http://www.w3.org/2001/XMLSchema" xmlns:xs="http://www.w3.org/2001/XMLSchema" xmlns:p="http://schemas.microsoft.com/office/2006/metadata/properties" xmlns:ns2="73b43149-8121-492d-ade1-414a3328e89c" xmlns:ns3="2f6a910d-138e-42c1-8e8a-320c1b7cf3f7" xmlns:ns5="49f5cb7d-4355-4fe1-adc6-7fef02d25724" targetNamespace="http://schemas.microsoft.com/office/2006/metadata/properties" ma:root="true" ma:fieldsID="866dd1574e135baabdca7547bfb1a98d" ns2:_="" ns3:_="" ns5:_="">
    <xsd:import namespace="73b43149-8121-492d-ade1-414a3328e89c"/>
    <xsd:import namespace="2f6a910d-138e-42c1-8e8a-320c1b7cf3f7"/>
    <xsd:import namespace="49f5cb7d-4355-4fe1-adc6-7fef02d25724"/>
    <xsd:element name="properties">
      <xsd:complexType>
        <xsd:sequence>
          <xsd:element name="documentManagement">
            <xsd:complexType>
              <xsd:all>
                <xsd:element ref="ns2:_dlc_DocId" minOccurs="0"/>
                <xsd:element ref="ns2:_dlc_DocIdUrl" minOccurs="0"/>
                <xsd:element ref="ns2:_dlc_DocIdPersistId" minOccurs="0"/>
                <xsd:element ref="ns3:TNOC_ClusterName" minOccurs="0"/>
                <xsd:element ref="ns3:TNOC_ClusterId" minOccurs="0"/>
                <xsd:element ref="ns2:h15fbb78f4cb41d290e72f301ea2865f" minOccurs="0"/>
                <xsd:element ref="ns2:TaxCatchAll" minOccurs="0"/>
                <xsd:element ref="ns2:TaxCatchAllLabel" minOccurs="0"/>
                <xsd:element ref="ns2:n2a7a23bcc2241cb9261f9a914c7c1bb" minOccurs="0"/>
                <xsd:element ref="ns2:lca20d149a844688b6abf34073d5c21d" minOccurs="0"/>
                <xsd:element ref="ns2:cf581d8792c646118aad2c2c4ecdfa8c" minOccurs="0"/>
                <xsd:element ref="ns2:bac4ab11065f4f6c809c820c57e320e5" minOccurs="0"/>
                <xsd:element ref="ns5:MediaServiceMetadata" minOccurs="0"/>
                <xsd:element ref="ns5:MediaServiceFastMetadata" minOccurs="0"/>
                <xsd:element ref="ns5:MediaServiceAutoTags" minOccurs="0"/>
                <xsd:element ref="ns5:MediaServiceOCR" minOccurs="0"/>
                <xsd:element ref="ns5:MediaServiceGenerationTime" minOccurs="0"/>
                <xsd:element ref="ns5:MediaServiceEventHashCode" minOccurs="0"/>
                <xsd:element ref="ns5:MediaServiceAutoKeyPoints" minOccurs="0"/>
                <xsd:element ref="ns5:MediaServiceKeyPoints" minOccurs="0"/>
                <xsd:element ref="ns5:MediaServiceDateTaken" minOccurs="0"/>
                <xsd:element ref="ns2:SharedWithUsers" minOccurs="0"/>
                <xsd:element ref="ns2:SharedWithDetails" minOccurs="0"/>
                <xsd:element ref="ns5: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b43149-8121-492d-ade1-414a3328e8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h15fbb78f4cb41d290e72f301ea2865f" ma:index="13" nillable="true" ma:taxonomy="true" ma:internalName="h15fbb78f4cb41d290e72f301ea2865f" ma:taxonomyFieldName="TNOC_ClusterType" ma:displayName="Cluster type" ma:default="1;#Project|fa11c4c9-105f-402c-bb40-9a56b4989397" ma:fieldId="{115fbb78-f4cb-41d2-90e7-2f301ea2865f}" ma:sspId="7378aa68-586f-4892-bb77-0985b40f41a6" ma:termSetId="e7feef8e-5ede-44cd-b7d5-7ed7dacef0b4"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abdaa3a2-e63f-4098-968f-5aac1ee8d7e0}" ma:internalName="TaxCatchAll" ma:showField="CatchAllData" ma:web="73b43149-8121-492d-ade1-414a3328e89c">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abdaa3a2-e63f-4098-968f-5aac1ee8d7e0}" ma:internalName="TaxCatchAllLabel" ma:readOnly="true" ma:showField="CatchAllDataLabel" ma:web="73b43149-8121-492d-ade1-414a3328e89c">
      <xsd:complexType>
        <xsd:complexContent>
          <xsd:extension base="dms:MultiChoiceLookup">
            <xsd:sequence>
              <xsd:element name="Value" type="dms:Lookup" maxOccurs="unbounded" minOccurs="0" nillable="true"/>
            </xsd:sequence>
          </xsd:extension>
        </xsd:complexContent>
      </xsd:complexType>
    </xsd:element>
    <xsd:element name="n2a7a23bcc2241cb9261f9a914c7c1bb" ma:index="17" nillable="true" ma:taxonomy="true" ma:internalName="n2a7a23bcc2241cb9261f9a914c7c1bb" ma:taxonomyFieldName="TNOC_DocumentClassification" ma:displayName="Document classification" ma:default="5;#TNO Internal|1a23c89f-ef54-4907-86fd-8242403ff722" ma:fieldId="{72a7a23b-cc22-41cb-9261-f9a914c7c1bb}" ma:sspId="7378aa68-586f-4892-bb77-0985b40f41a6" ma:termSetId="ff8f31fd-7572-41dc-9fe4-bd4c6d280f39" ma:anchorId="00000000-0000-0000-0000-000000000000" ma:open="false" ma:isKeyword="false">
      <xsd:complexType>
        <xsd:sequence>
          <xsd:element ref="pc:Terms" minOccurs="0" maxOccurs="1"/>
        </xsd:sequence>
      </xsd:complexType>
    </xsd:element>
    <xsd:element name="lca20d149a844688b6abf34073d5c21d" ma:index="19" nillable="true" ma:taxonomy="true" ma:internalName="lca20d149a844688b6abf34073d5c21d" ma:taxonomyFieldName="TNOC_DocumentType" ma:displayName="Document type" ma:fieldId="{5ca20d14-9a84-4688-b6ab-f34073d5c21d}" ma:sspId="7378aa68-586f-4892-bb77-0985b40f41a6" ma:termSetId="e8a13a9e-c4f3-4184-b8d9-8210abad4948" ma:anchorId="00000000-0000-0000-0000-000000000000" ma:open="false" ma:isKeyword="false">
      <xsd:complexType>
        <xsd:sequence>
          <xsd:element ref="pc:Terms" minOccurs="0" maxOccurs="1"/>
        </xsd:sequence>
      </xsd:complexType>
    </xsd:element>
    <xsd:element name="cf581d8792c646118aad2c2c4ecdfa8c" ma:index="22" nillable="true" ma:taxonomy="true" ma:internalName="cf581d8792c646118aad2c2c4ecdfa8c" ma:taxonomyFieldName="TNOC_DocumentSetType" ma:displayName="Document set type" ma:readOnly="false" ma:fieldId="{cf581d87-92c6-4611-8aad-2c2c4ecdfa8c}" ma:sspId="7378aa68-586f-4892-bb77-0985b40f41a6" ma:termSetId="a8d4306b-62bf-468f-9587-ff078c864327" ma:anchorId="00000000-0000-0000-0000-000000000000" ma:open="false" ma:isKeyword="false">
      <xsd:complexType>
        <xsd:sequence>
          <xsd:element ref="pc:Terms" minOccurs="0" maxOccurs="1"/>
        </xsd:sequence>
      </xsd:complexType>
    </xsd:element>
    <xsd:element name="bac4ab11065f4f6c809c820c57e320e5" ma:index="24" nillable="true" ma:taxonomy="true" ma:internalName="bac4ab11065f4f6c809c820c57e320e5" ma:taxonomyFieldName="TNOC_DocumentCategory" ma:displayName="Document category" ma:fieldId="{bac4ab11-065f-4f6c-809c-820c57e320e5}" ma:sspId="7378aa68-586f-4892-bb77-0985b40f41a6" ma:termSetId="94d42b6a-4155-4fa6-95e9-087bc306ceb3" ma:anchorId="00000000-0000-0000-0000-000000000000" ma:open="false" ma:isKeyword="false">
      <xsd:complexType>
        <xsd:sequence>
          <xsd:element ref="pc:Terms" minOccurs="0" maxOccurs="1"/>
        </xsd:sequence>
      </xsd:complexType>
    </xsd:element>
    <xsd:element name="SharedWithUsers" ma:index="3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6a910d-138e-42c1-8e8a-320c1b7cf3f7" elementFormDefault="qualified">
    <xsd:import namespace="http://schemas.microsoft.com/office/2006/documentManagement/types"/>
    <xsd:import namespace="http://schemas.microsoft.com/office/infopath/2007/PartnerControls"/>
    <xsd:element name="TNOC_ClusterName" ma:index="11" nillable="true" ma:displayName="Cluster name" ma:default="Cesi Fase 4" ma:internalName="TNOC_ClusterName">
      <xsd:simpleType>
        <xsd:restriction base="dms:Text">
          <xsd:maxLength value="255"/>
        </xsd:restriction>
      </xsd:simpleType>
    </xsd:element>
    <xsd:element name="TNOC_ClusterId" ma:index="12" nillable="true" ma:displayName="Cluster ID" ma:default="060.49099" ma:internalName="TNOC_Clust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9f5cb7d-4355-4fe1-adc6-7fef02d25724" elementFormDefault="qualified">
    <xsd:import namespace="http://schemas.microsoft.com/office/2006/documentManagement/types"/>
    <xsd:import namespace="http://schemas.microsoft.com/office/infopath/2007/PartnerControls"/>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element name="MediaServiceAutoTags" ma:index="28" nillable="true" ma:displayName="Tags" ma:internalName="MediaServiceAutoTags" ma:readOnly="true">
      <xsd:simpleType>
        <xsd:restriction base="dms:Text"/>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ServiceDateTaken" ma:index="34" nillable="true" ma:displayName="MediaServiceDateTaken" ma:hidden="true" ma:internalName="MediaServiceDateTaken" ma:readOnly="true">
      <xsd:simpleType>
        <xsd:restriction base="dms:Text"/>
      </xsd:simpleType>
    </xsd:element>
    <xsd:element name="lcf76f155ced4ddcb4097134ff3c332f" ma:index="38" nillable="true" ma:taxonomy="true" ma:internalName="lcf76f155ced4ddcb4097134ff3c332f" ma:taxonomyFieldName="MediaServiceImageTags" ma:displayName="Image Tags" ma:readOnly="false" ma:fieldId="{5cf76f15-5ced-4ddc-b409-7134ff3c332f}" ma:taxonomyMulti="true" ma:sspId="7378aa68-586f-4892-bb77-0985b40f41a6"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n2a7a23bcc2241cb9261f9a914c7c1bb xmlns="73b43149-8121-492d-ade1-414a3328e89c">
      <Terms xmlns="http://schemas.microsoft.com/office/infopath/2007/PartnerControls">
        <TermInfo xmlns="http://schemas.microsoft.com/office/infopath/2007/PartnerControls">
          <TermName xmlns="http://schemas.microsoft.com/office/infopath/2007/PartnerControls">TNO Internal</TermName>
          <TermId xmlns="http://schemas.microsoft.com/office/infopath/2007/PartnerControls">1a23c89f-ef54-4907-86fd-8242403ff722</TermId>
        </TermInfo>
      </Terms>
    </n2a7a23bcc2241cb9261f9a914c7c1bb>
    <TNOC_ClusterName xmlns="2f6a910d-138e-42c1-8e8a-320c1b7cf3f7">Cesi Fase 4</TNOC_ClusterName>
    <TNOC_ClusterId xmlns="2f6a910d-138e-42c1-8e8a-320c1b7cf3f7">060.49099</TNOC_ClusterId>
    <h15fbb78f4cb41d290e72f301ea2865f xmlns="73b43149-8121-492d-ade1-414a3328e89c">
      <Terms xmlns="http://schemas.microsoft.com/office/infopath/2007/PartnerControls">
        <TermInfo xmlns="http://schemas.microsoft.com/office/infopath/2007/PartnerControls">
          <TermName xmlns="http://schemas.microsoft.com/office/infopath/2007/PartnerControls">Project</TermName>
          <TermId xmlns="http://schemas.microsoft.com/office/infopath/2007/PartnerControls">fa11c4c9-105f-402c-bb40-9a56b4989397</TermId>
        </TermInfo>
      </Terms>
    </h15fbb78f4cb41d290e72f301ea2865f>
    <TaxCatchAll xmlns="73b43149-8121-492d-ade1-414a3328e89c" xsi:nil="true"/>
    <bac4ab11065f4f6c809c820c57e320e5 xmlns="73b43149-8121-492d-ade1-414a3328e89c">
      <Terms xmlns="http://schemas.microsoft.com/office/infopath/2007/PartnerControls"/>
    </bac4ab11065f4f6c809c820c57e320e5>
    <lcf76f155ced4ddcb4097134ff3c332f xmlns="49f5cb7d-4355-4fe1-adc6-7fef02d25724">
      <Terms xmlns="http://schemas.microsoft.com/office/infopath/2007/PartnerControls"/>
    </lcf76f155ced4ddcb4097134ff3c332f>
    <cf581d8792c646118aad2c2c4ecdfa8c xmlns="73b43149-8121-492d-ade1-414a3328e89c">
      <Terms xmlns="http://schemas.microsoft.com/office/infopath/2007/PartnerControls"/>
    </cf581d8792c646118aad2c2c4ecdfa8c>
    <lca20d149a844688b6abf34073d5c21d xmlns="73b43149-8121-492d-ade1-414a3328e89c">
      <Terms xmlns="http://schemas.microsoft.com/office/infopath/2007/PartnerControls"/>
    </lca20d149a844688b6abf34073d5c21d>
  </documentManagement>
</p:properties>
</file>

<file path=customXml/itemProps1.xml><?xml version="1.0" encoding="utf-8"?>
<ds:datastoreItem xmlns:ds="http://schemas.openxmlformats.org/officeDocument/2006/customXml" ds:itemID="{9FA60884-AF70-4A10-8D1C-976C1D2A7735}">
  <ds:schemaRefs>
    <ds:schemaRef ds:uri="http://schemas.microsoft.com/sharepoint/v3/contenttype/forms"/>
  </ds:schemaRefs>
</ds:datastoreItem>
</file>

<file path=customXml/itemProps2.xml><?xml version="1.0" encoding="utf-8"?>
<ds:datastoreItem xmlns:ds="http://schemas.openxmlformats.org/officeDocument/2006/customXml" ds:itemID="{271238FE-8634-4974-9B68-0177001ED9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b43149-8121-492d-ade1-414a3328e89c"/>
    <ds:schemaRef ds:uri="2f6a910d-138e-42c1-8e8a-320c1b7cf3f7"/>
    <ds:schemaRef ds:uri="49f5cb7d-4355-4fe1-adc6-7fef02d257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1A024D-8238-4883-906F-18608EE6CED5}">
  <ds:schemaRefs>
    <ds:schemaRef ds:uri="http://schemas.microsoft.com/sharepoint/events"/>
  </ds:schemaRefs>
</ds:datastoreItem>
</file>

<file path=customXml/itemProps4.xml><?xml version="1.0" encoding="utf-8"?>
<ds:datastoreItem xmlns:ds="http://schemas.openxmlformats.org/officeDocument/2006/customXml" ds:itemID="{46235C49-B2CF-415B-8D5A-4AFED496B6EA}">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02024b50-ad38-49b6-914e-a9924ce6364f"/>
    <ds:schemaRef ds:uri="http://www.w3.org/XML/1998/namespace"/>
    <ds:schemaRef ds:uri="73b43149-8121-492d-ade1-414a3328e89c"/>
    <ds:schemaRef ds:uri="2f6a910d-138e-42c1-8e8a-320c1b7cf3f7"/>
    <ds:schemaRef ds:uri="49f5cb7d-4355-4fe1-adc6-7fef02d25724"/>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Werkbladen</vt:lpstr>
      </vt:variant>
      <vt:variant>
        <vt:i4>2</vt:i4>
      </vt:variant>
      <vt:variant>
        <vt:lpstr>Benoemde bereiken</vt:lpstr>
      </vt:variant>
      <vt:variant>
        <vt:i4>57</vt:i4>
      </vt:variant>
    </vt:vector>
  </HeadingPairs>
  <TitlesOfParts>
    <vt:vector size="59" baseType="lpstr">
      <vt:lpstr>Vragen</vt:lpstr>
      <vt:lpstr>Resultaten</vt:lpstr>
      <vt:lpstr>Vragen!Bedrijfsnaam</vt:lpstr>
      <vt:lpstr>Vragen!Knop_1.1</vt:lpstr>
      <vt:lpstr>Vragen!Knop_1.2</vt:lpstr>
      <vt:lpstr>Vragen!Knop_1.3</vt:lpstr>
      <vt:lpstr>Vragen!Knop_1.4</vt:lpstr>
      <vt:lpstr>Vragen!Knop_1.5</vt:lpstr>
      <vt:lpstr>Vragen!Knop_1.6</vt:lpstr>
      <vt:lpstr>Vragen!Knop_1.7</vt:lpstr>
      <vt:lpstr>Vragen!Knop_1.8</vt:lpstr>
      <vt:lpstr>Vragen!Knop_2.1</vt:lpstr>
      <vt:lpstr>Vragen!Knop_2.10</vt:lpstr>
      <vt:lpstr>Vragen!Knop_2.11</vt:lpstr>
      <vt:lpstr>Vragen!Knop_2.12</vt:lpstr>
      <vt:lpstr>Vragen!Knop_2.13</vt:lpstr>
      <vt:lpstr>Vragen!Knop_2.14</vt:lpstr>
      <vt:lpstr>Vragen!Knop_2.15</vt:lpstr>
      <vt:lpstr>Vragen!Knop_2.16</vt:lpstr>
      <vt:lpstr>Vragen!Knop_2.17</vt:lpstr>
      <vt:lpstr>Vragen!Knop_2.18</vt:lpstr>
      <vt:lpstr>Vragen!Knop_2.19</vt:lpstr>
      <vt:lpstr>Vragen!Knop_2.2</vt:lpstr>
      <vt:lpstr>Vragen!Knop_2.20</vt:lpstr>
      <vt:lpstr>Vragen!Knop_2.3</vt:lpstr>
      <vt:lpstr>Vragen!Knop_2.4</vt:lpstr>
      <vt:lpstr>Vragen!Knop_2.5</vt:lpstr>
      <vt:lpstr>Vragen!Knop_2.6</vt:lpstr>
      <vt:lpstr>Vragen!Knop_2.7</vt:lpstr>
      <vt:lpstr>Vragen!Knop_2.8</vt:lpstr>
      <vt:lpstr>Vragen!Knop_2.9</vt:lpstr>
      <vt:lpstr>Vragen!Score_1.1</vt:lpstr>
      <vt:lpstr>Vragen!Score_1.2</vt:lpstr>
      <vt:lpstr>Vragen!Score_1.3</vt:lpstr>
      <vt:lpstr>Vragen!Score_1.4</vt:lpstr>
      <vt:lpstr>Vragen!Score_1.5</vt:lpstr>
      <vt:lpstr>Vragen!Score_1.6</vt:lpstr>
      <vt:lpstr>Vragen!Score_1.7</vt:lpstr>
      <vt:lpstr>Vragen!Score_1.8</vt:lpstr>
      <vt:lpstr>Vragen!Score_2.1</vt:lpstr>
      <vt:lpstr>Vragen!Score_2.10</vt:lpstr>
      <vt:lpstr>Vragen!Score_2.11</vt:lpstr>
      <vt:lpstr>Vragen!Score_2.12</vt:lpstr>
      <vt:lpstr>Vragen!Score_2.13</vt:lpstr>
      <vt:lpstr>Vragen!Score_2.14</vt:lpstr>
      <vt:lpstr>Vragen!Score_2.15</vt:lpstr>
      <vt:lpstr>Vragen!Score_2.16</vt:lpstr>
      <vt:lpstr>Vragen!Score_2.17</vt:lpstr>
      <vt:lpstr>Vragen!Score_2.18</vt:lpstr>
      <vt:lpstr>Vragen!Score_2.19</vt:lpstr>
      <vt:lpstr>Vragen!Score_2.2</vt:lpstr>
      <vt:lpstr>Vragen!Score_2.20</vt:lpstr>
      <vt:lpstr>Vragen!Score_2.3</vt:lpstr>
      <vt:lpstr>Vragen!Score_2.4</vt:lpstr>
      <vt:lpstr>Vragen!Score_2.5</vt:lpstr>
      <vt:lpstr>Vragen!Score_2.6</vt:lpstr>
      <vt:lpstr>Vragen!Score_2.7</vt:lpstr>
      <vt:lpstr>Vragen!Score_2.8</vt:lpstr>
      <vt:lpstr>Vragen!Score_2.9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Lennartz, J. (Jelmer)</dc:creator>
  <cp:lastModifiedBy>Microsoft Office User</cp:lastModifiedBy>
  <dcterms:created xsi:type="dcterms:W3CDTF">2020-04-30T14:03:40Z</dcterms:created>
  <dcterms:modified xsi:type="dcterms:W3CDTF">2022-11-29T10:34:56Z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0x010100795F6D36BE51C0468CB527D5DF3CB4F9</vt:lpwstr>
  </property>
</Properties>
</file>